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054492\Desktop\Sito\"/>
    </mc:Choice>
  </mc:AlternateContent>
  <bookViews>
    <workbookView xWindow="0" yWindow="0" windowWidth="23040" windowHeight="934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8" i="1" l="1"/>
  <c r="E9" i="1" l="1"/>
</calcChain>
</file>

<file path=xl/sharedStrings.xml><?xml version="1.0" encoding="utf-8"?>
<sst xmlns="http://schemas.openxmlformats.org/spreadsheetml/2006/main" count="25" uniqueCount="23">
  <si>
    <t>Anni:</t>
  </si>
  <si>
    <t>Capitale iniziale:</t>
  </si>
  <si>
    <t>+39 335 225161</t>
  </si>
  <si>
    <t>www.costantinoforgione.it</t>
  </si>
  <si>
    <t>Oggi:</t>
  </si>
  <si>
    <t>Dopo 1 anni:</t>
  </si>
  <si>
    <t>Dopo 2 anni:</t>
  </si>
  <si>
    <t>Dopo 3 anni:</t>
  </si>
  <si>
    <t>Dopo 5 anni:</t>
  </si>
  <si>
    <t>Dopo 7 anni:</t>
  </si>
  <si>
    <t>Dopo 10 anni:</t>
  </si>
  <si>
    <t>Dopo 15 anni:</t>
  </si>
  <si>
    <t>Dopo 20 anni:</t>
  </si>
  <si>
    <t>Dopo 25 anni:</t>
  </si>
  <si>
    <t>Dopo 30 anni:</t>
  </si>
  <si>
    <t>Rendimento:</t>
  </si>
  <si>
    <t>Guadagno %</t>
  </si>
  <si>
    <t>Costantino Forgione</t>
  </si>
  <si>
    <t>Consulente Finanziario</t>
  </si>
  <si>
    <t>Capitalizzazione              composta</t>
  </si>
  <si>
    <t>Capitalizzazione               semplice</t>
  </si>
  <si>
    <t>Capitale €</t>
  </si>
  <si>
    <t>Differenza tra capitalizzazione semplice e composta degli investimenti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</si>
</sst>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#,##0\ &quot;€&quot;"/>
    <numFmt numFmtId="165" formatCode="0.0%"/>
  </numFmts>
  <fonts count="21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2"/>
      <color theme="0"/>
      <name val="Tahoma"/>
      <family val="2"/>
    </font>
    <font>
      <b/>
      <sz val="14"/>
      <color theme="0"/>
      <name val="Tahoma"/>
      <family val="2"/>
    </font>
    <font>
      <u/>
      <sz val="11"/>
      <color theme="10"/>
      <name val="Tahoma"/>
      <family val="2"/>
    </font>
    <font>
      <b/>
      <u/>
      <sz val="11"/>
      <color theme="0" tint="-4.9989318521683403E-2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1"/>
      <color theme="0" tint="-0.249977111117893"/>
      <name val="Tahoma"/>
      <family val="2"/>
    </font>
    <font>
      <b/>
      <sz val="10"/>
      <color theme="1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2"/>
      <color theme="0"/>
      <name val="Tahoma"/>
      <family val="2"/>
    </font>
    <font>
      <b/>
      <sz val="20"/>
      <color theme="0"/>
      <name val="Tahoma"/>
      <family val="2"/>
    </font>
    <font>
      <sz val="20"/>
      <color theme="1"/>
      <name val="Tahoma"/>
      <family val="2"/>
    </font>
    <font>
      <sz val="10"/>
      <color theme="1"/>
      <name val="Tahoma"/>
      <family val="2"/>
    </font>
    <font>
      <sz val="12"/>
      <name val="Tahoma"/>
      <family val="2"/>
    </font>
    <font>
      <b/>
      <sz val="16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5" xfId="0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6" xfId="0" applyFont="1" applyFill="1" applyBorder="1" applyAlignment="1" applyProtection="1">
      <alignment horizontal="right" vertical="center"/>
      <protection hidden="1"/>
    </xf>
    <xf numFmtId="164" fontId="4" fillId="3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0" fontId="4" fillId="3" borderId="4" xfId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hidden="1"/>
    </xf>
    <xf numFmtId="0" fontId="10" fillId="5" borderId="0" xfId="0" applyFont="1" applyFill="1" applyProtection="1">
      <protection hidden="1"/>
    </xf>
    <xf numFmtId="165" fontId="13" fillId="2" borderId="15" xfId="1" applyNumberFormat="1" applyFont="1" applyFill="1" applyBorder="1" applyAlignment="1" applyProtection="1">
      <alignment horizontal="center" vertical="center"/>
      <protection hidden="1"/>
    </xf>
    <xf numFmtId="6" fontId="9" fillId="8" borderId="1" xfId="0" quotePrefix="1" applyNumberFormat="1" applyFont="1" applyFill="1" applyBorder="1" applyAlignment="1" applyProtection="1">
      <alignment horizontal="center" vertical="center"/>
      <protection hidden="1"/>
    </xf>
    <xf numFmtId="6" fontId="12" fillId="8" borderId="5" xfId="0" quotePrefix="1" applyNumberFormat="1" applyFont="1" applyFill="1" applyBorder="1" applyAlignment="1" applyProtection="1">
      <alignment horizontal="center" vertical="center"/>
      <protection hidden="1"/>
    </xf>
    <xf numFmtId="165" fontId="13" fillId="2" borderId="16" xfId="1" applyNumberFormat="1" applyFont="1" applyFill="1" applyBorder="1" applyAlignment="1" applyProtection="1">
      <alignment horizontal="center" vertical="center"/>
      <protection hidden="1"/>
    </xf>
    <xf numFmtId="6" fontId="9" fillId="8" borderId="6" xfId="0" quotePrefix="1" applyNumberFormat="1" applyFont="1" applyFill="1" applyBorder="1" applyAlignment="1" applyProtection="1">
      <alignment horizontal="center" vertical="center"/>
      <protection hidden="1"/>
    </xf>
    <xf numFmtId="165" fontId="13" fillId="2" borderId="17" xfId="1" applyNumberFormat="1" applyFont="1" applyFill="1" applyBorder="1" applyAlignment="1" applyProtection="1">
      <alignment horizontal="center" vertical="center"/>
      <protection hidden="1"/>
    </xf>
    <xf numFmtId="0" fontId="4" fillId="4" borderId="14" xfId="0" quotePrefix="1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6" fontId="19" fillId="8" borderId="5" xfId="0" quotePrefix="1" applyNumberFormat="1" applyFont="1" applyFill="1" applyBorder="1" applyAlignment="1" applyProtection="1">
      <alignment horizontal="center" vertical="center"/>
      <protection hidden="1"/>
    </xf>
    <xf numFmtId="6" fontId="19" fillId="8" borderId="3" xfId="0" quotePrefix="1" applyNumberFormat="1" applyFont="1" applyFill="1" applyBorder="1" applyAlignment="1" applyProtection="1">
      <alignment horizontal="center" vertical="center"/>
      <protection hidden="1"/>
    </xf>
    <xf numFmtId="0" fontId="15" fillId="4" borderId="2" xfId="0" applyFont="1" applyFill="1" applyBorder="1" applyAlignment="1" applyProtection="1">
      <alignment horizontal="center"/>
      <protection hidden="1"/>
    </xf>
    <xf numFmtId="0" fontId="15" fillId="4" borderId="14" xfId="0" quotePrefix="1" applyFont="1" applyFill="1" applyBorder="1" applyAlignment="1" applyProtection="1">
      <alignment horizontal="center"/>
      <protection hidden="1"/>
    </xf>
    <xf numFmtId="6" fontId="19" fillId="8" borderId="4" xfId="0" quotePrefix="1" applyNumberFormat="1" applyFont="1" applyFill="1" applyBorder="1" applyAlignment="1" applyProtection="1">
      <alignment horizontal="center" vertical="center"/>
      <protection hidden="1"/>
    </xf>
    <xf numFmtId="0" fontId="5" fillId="6" borderId="2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5" fillId="6" borderId="2" xfId="0" applyFont="1" applyFill="1" applyBorder="1" applyAlignment="1" applyProtection="1">
      <alignment horizontal="center" wrapText="1"/>
      <protection hidden="1"/>
    </xf>
    <xf numFmtId="0" fontId="8" fillId="0" borderId="19" xfId="0" applyFont="1" applyBorder="1" applyAlignment="1" applyProtection="1">
      <alignment horizont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wrapText="1"/>
      <protection hidden="1"/>
    </xf>
    <xf numFmtId="0" fontId="3" fillId="4" borderId="10" xfId="0" quotePrefix="1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7" fillId="4" borderId="12" xfId="2" applyFont="1" applyFill="1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protection hidden="1"/>
    </xf>
    <xf numFmtId="0" fontId="11" fillId="8" borderId="2" xfId="0" applyFont="1" applyFill="1" applyBorder="1" applyAlignment="1" applyProtection="1">
      <alignment horizontal="right" vertical="center"/>
      <protection hidden="1"/>
    </xf>
    <xf numFmtId="0" fontId="18" fillId="0" borderId="19" xfId="0" applyFont="1" applyBorder="1" applyAlignment="1" applyProtection="1">
      <alignment horizontal="right"/>
      <protection hidden="1"/>
    </xf>
    <xf numFmtId="0" fontId="11" fillId="8" borderId="6" xfId="0" applyFont="1" applyFill="1" applyBorder="1" applyAlignment="1" applyProtection="1">
      <alignment horizontal="right" vertical="center"/>
      <protection hidden="1"/>
    </xf>
    <xf numFmtId="0" fontId="18" fillId="0" borderId="20" xfId="0" applyFont="1" applyBorder="1" applyAlignment="1" applyProtection="1">
      <alignment horizontal="right"/>
      <protection hidden="1"/>
    </xf>
    <xf numFmtId="165" fontId="14" fillId="2" borderId="16" xfId="1" applyNumberFormat="1" applyFont="1" applyFill="1" applyBorder="1" applyAlignment="1" applyProtection="1">
      <alignment horizontal="center" vertical="center"/>
      <protection hidden="1"/>
    </xf>
    <xf numFmtId="165" fontId="14" fillId="2" borderId="15" xfId="1" applyNumberFormat="1" applyFont="1" applyFill="1" applyBorder="1" applyAlignment="1" applyProtection="1">
      <alignment horizontal="center" vertical="center"/>
      <protection hidden="1"/>
    </xf>
    <xf numFmtId="165" fontId="14" fillId="2" borderId="17" xfId="1" applyNumberFormat="1" applyFont="1" applyFill="1" applyBorder="1" applyAlignment="1" applyProtection="1">
      <alignment horizontal="center" vertical="center"/>
      <protection hidden="1"/>
    </xf>
    <xf numFmtId="6" fontId="20" fillId="7" borderId="14" xfId="0" quotePrefix="1" applyNumberFormat="1" applyFont="1" applyFill="1" applyBorder="1" applyAlignment="1" applyProtection="1">
      <alignment horizontal="center" vertical="center"/>
      <protection hidden="1"/>
    </xf>
    <xf numFmtId="165" fontId="20" fillId="7" borderId="4" xfId="1" applyNumberFormat="1" applyFont="1" applyFill="1" applyBorder="1" applyAlignment="1" applyProtection="1">
      <alignment horizontal="center" vertical="center"/>
      <protection hidden="1"/>
    </xf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57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600" b="1">
                <a:solidFill>
                  <a:schemeClr val="tx1"/>
                </a:solidFill>
              </a:rPr>
              <a:t>Andamento del capitale nel tempo con capitalizzazione</a:t>
            </a:r>
            <a:r>
              <a:rPr lang="it-IT" sz="1600" b="1" baseline="0">
                <a:solidFill>
                  <a:schemeClr val="tx1"/>
                </a:solidFill>
              </a:rPr>
              <a:t> composta e semplice</a:t>
            </a:r>
            <a:endParaRPr lang="it-IT" sz="16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4859619161843182"/>
          <c:y val="2.1505376344086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984451860735954"/>
          <c:y val="0.17675958851917703"/>
          <c:w val="0.74960912377674649"/>
          <c:h val="0.69909808652950645"/>
        </c:manualLayout>
      </c:layout>
      <c:scatterChart>
        <c:scatterStyle val="lineMarker"/>
        <c:varyColors val="0"/>
        <c:ser>
          <c:idx val="0"/>
          <c:order val="0"/>
          <c:tx>
            <c:v>Cap. composta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Foglio1!$A$14:$A$24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</c:numCache>
            </c:numRef>
          </c:xVal>
          <c:yVal>
            <c:numRef>
              <c:f>Foglio1!$E$14:$E$24</c:f>
              <c:numCache>
                <c:formatCode>"€"#,##0_);[Red]\("€"#,##0\)</c:formatCode>
                <c:ptCount val="11"/>
                <c:pt idx="0">
                  <c:v>1000000</c:v>
                </c:pt>
                <c:pt idx="1">
                  <c:v>1100000</c:v>
                </c:pt>
                <c:pt idx="2">
                  <c:v>1210000.0000000002</c:v>
                </c:pt>
                <c:pt idx="3">
                  <c:v>1331000.0000000005</c:v>
                </c:pt>
                <c:pt idx="4">
                  <c:v>1610510.0000000005</c:v>
                </c:pt>
                <c:pt idx="5">
                  <c:v>1948717.1000000013</c:v>
                </c:pt>
                <c:pt idx="6">
                  <c:v>2593742.4601000017</c:v>
                </c:pt>
                <c:pt idx="7">
                  <c:v>4177248.1694156555</c:v>
                </c:pt>
                <c:pt idx="8">
                  <c:v>6727499.949325609</c:v>
                </c:pt>
                <c:pt idx="9">
                  <c:v>10834705.943388391</c:v>
                </c:pt>
                <c:pt idx="10">
                  <c:v>17449402.268886443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15-4F6E-9E61-214C381D72E2}"/>
            </c:ext>
          </c:extLst>
        </c:ser>
        <c:ser>
          <c:idx val="1"/>
          <c:order val="1"/>
          <c:tx>
            <c:v>Cap. semplice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Foglio1!$A$14:$A$24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</c:numCache>
            </c:numRef>
          </c:xVal>
          <c:yVal>
            <c:numRef>
              <c:f>Foglio1!$G$14:$G$24</c:f>
              <c:numCache>
                <c:formatCode>"€"#,##0_);[Red]\("€"#,##0\)</c:formatCode>
                <c:ptCount val="11"/>
                <c:pt idx="0">
                  <c:v>1000000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1500000</c:v>
                </c:pt>
                <c:pt idx="5">
                  <c:v>1700000</c:v>
                </c:pt>
                <c:pt idx="6">
                  <c:v>2000000</c:v>
                </c:pt>
                <c:pt idx="7">
                  <c:v>2500000</c:v>
                </c:pt>
                <c:pt idx="8">
                  <c:v>3000000</c:v>
                </c:pt>
                <c:pt idx="9">
                  <c:v>3500000</c:v>
                </c:pt>
                <c:pt idx="10">
                  <c:v>4000000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15-4F6E-9E61-214C381D7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738344"/>
        <c:axId val="395737688"/>
      </c:scatterChart>
      <c:valAx>
        <c:axId val="395738344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5737688"/>
        <c:crossesAt val="0"/>
        <c:crossBetween val="midCat"/>
      </c:valAx>
      <c:valAx>
        <c:axId val="39573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5738344"/>
        <c:crosses val="autoZero"/>
        <c:crossBetween val="midCat"/>
      </c:valAx>
      <c:spPr>
        <a:gradFill>
          <a:gsLst>
            <a:gs pos="0">
              <a:schemeClr val="bg1">
                <a:lumMod val="95000"/>
                <a:lumOff val="5000"/>
              </a:schemeClr>
            </a:gs>
            <a:gs pos="100000">
              <a:schemeClr val="accent1">
                <a:lumMod val="75000"/>
                <a:alpha val="62000"/>
              </a:schemeClr>
            </a:gs>
          </a:gsLst>
          <a:lin ang="5400000" scaled="1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312420</xdr:colOff>
      <xdr:row>1</xdr:row>
      <xdr:rowOff>30480</xdr:rowOff>
    </xdr:from>
    <xdr:to>
      <xdr:col>12</xdr:col>
      <xdr:colOff>655320</xdr:colOff>
      <xdr:row>19</xdr:row>
      <xdr:rowOff>167640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stantinoforgio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zoomScaleNormal="100" workbookViewId="0">
      <selection activeCell="E4" sqref="E4"/>
    </sheetView>
  </sheetViews>
  <sheetFormatPr defaultRowHeight="13.8" x14ac:dyDescent="0.25"/>
  <cols>
    <col min="1" max="1" width="5.8984375" style="7" customWidth="1"/>
    <col min="2" max="2" width="7.5" style="7" hidden="1" customWidth="1"/>
    <col min="3" max="3" width="6.8984375" style="7" customWidth="1"/>
    <col min="4" max="4" width="17.296875" style="7" customWidth="1"/>
    <col min="5" max="5" width="20" style="7" customWidth="1"/>
    <col min="6" max="6" width="14.5" style="7" bestFit="1" customWidth="1"/>
    <col min="7" max="7" width="18.69921875" style="7" customWidth="1"/>
    <col min="8" max="8" width="14.5" style="7" bestFit="1" customWidth="1"/>
    <col min="9" max="11" width="15.69921875" style="7" customWidth="1"/>
    <col min="12" max="16384" width="8.796875" style="7"/>
  </cols>
  <sheetData>
    <row r="2" spans="1:8" ht="60.6" customHeight="1" x14ac:dyDescent="0.4">
      <c r="D2" s="32" t="s">
        <v>22</v>
      </c>
      <c r="E2" s="33"/>
      <c r="F2" s="33"/>
      <c r="G2" s="33"/>
      <c r="H2" s="33"/>
    </row>
    <row r="3" spans="1:8" ht="14.4" thickBot="1" x14ac:dyDescent="0.3"/>
    <row r="4" spans="1:8" ht="15.6" thickTop="1" x14ac:dyDescent="0.25">
      <c r="D4" s="1" t="s">
        <v>1</v>
      </c>
      <c r="E4" s="4">
        <v>1000000</v>
      </c>
      <c r="G4" s="26" t="s">
        <v>17</v>
      </c>
      <c r="H4" s="27"/>
    </row>
    <row r="5" spans="1:8" ht="15" x14ac:dyDescent="0.25">
      <c r="D5" s="2" t="s">
        <v>0</v>
      </c>
      <c r="E5" s="5">
        <v>10</v>
      </c>
      <c r="G5" s="28" t="s">
        <v>18</v>
      </c>
      <c r="H5" s="29"/>
    </row>
    <row r="6" spans="1:8" ht="15.6" thickBot="1" x14ac:dyDescent="0.3">
      <c r="D6" s="3" t="s">
        <v>15</v>
      </c>
      <c r="E6" s="6">
        <v>0.1</v>
      </c>
      <c r="G6" s="28" t="s">
        <v>2</v>
      </c>
      <c r="H6" s="29"/>
    </row>
    <row r="7" spans="1:8" ht="14.4" thickBot="1" x14ac:dyDescent="0.3">
      <c r="G7" s="30" t="s">
        <v>3</v>
      </c>
      <c r="H7" s="31"/>
    </row>
    <row r="8" spans="1:8" ht="21.6" thickTop="1" thickBot="1" x14ac:dyDescent="0.3">
      <c r="C8" s="34" t="str">
        <f>CONCATENATE("Guadagno € dopo ",+E5," anni:")</f>
        <v>Guadagno € dopo 10 anni:</v>
      </c>
      <c r="D8" s="35"/>
      <c r="E8" s="41">
        <f>+E4*(1+E6)^E5-E4</f>
        <v>1593742.4601000017</v>
      </c>
    </row>
    <row r="9" spans="1:8" ht="21" thickBot="1" x14ac:dyDescent="0.3">
      <c r="C9" s="36" t="str">
        <f>CONCATENATE("Guadagno % dopo ",+E5," anni:")</f>
        <v>Guadagno % dopo 10 anni:</v>
      </c>
      <c r="D9" s="37"/>
      <c r="E9" s="42">
        <f>+E8/E4</f>
        <v>1.5937424601000016</v>
      </c>
    </row>
    <row r="11" spans="1:8" ht="14.4" thickBot="1" x14ac:dyDescent="0.3"/>
    <row r="12" spans="1:8" ht="34.799999999999997" customHeight="1" thickBot="1" x14ac:dyDescent="0.35">
      <c r="E12" s="22" t="s">
        <v>19</v>
      </c>
      <c r="F12" s="23"/>
      <c r="G12" s="24" t="s">
        <v>20</v>
      </c>
      <c r="H12" s="25"/>
    </row>
    <row r="13" spans="1:8" ht="15.6" thickBot="1" x14ac:dyDescent="0.3">
      <c r="E13" s="16" t="s">
        <v>21</v>
      </c>
      <c r="F13" s="15" t="s">
        <v>16</v>
      </c>
      <c r="G13" s="19" t="s">
        <v>21</v>
      </c>
      <c r="H13" s="20" t="s">
        <v>16</v>
      </c>
    </row>
    <row r="14" spans="1:8" ht="16.95" customHeight="1" x14ac:dyDescent="0.25">
      <c r="A14" s="8">
        <v>0</v>
      </c>
      <c r="D14" s="1" t="s">
        <v>4</v>
      </c>
      <c r="E14" s="11">
        <f>-$E$4+$E$4*(1-$E$6)^A14+$E$4</f>
        <v>1000000</v>
      </c>
      <c r="F14" s="12">
        <f>+(E14-$E$4)/$E$4</f>
        <v>0</v>
      </c>
      <c r="G14" s="17">
        <f>+E4</f>
        <v>1000000</v>
      </c>
      <c r="H14" s="38">
        <f>+(G14-$E$4)/$E$4</f>
        <v>0</v>
      </c>
    </row>
    <row r="15" spans="1:8" ht="16.95" customHeight="1" x14ac:dyDescent="0.25">
      <c r="A15" s="8">
        <v>1</v>
      </c>
      <c r="D15" s="2" t="s">
        <v>5</v>
      </c>
      <c r="E15" s="10">
        <f>+$E$4*(1+$E$6)^A15-$E$4+$E$4</f>
        <v>1100000</v>
      </c>
      <c r="F15" s="9">
        <f t="shared" ref="F15:H24" si="0">+(E15-$E$4)/$E$4</f>
        <v>0.1</v>
      </c>
      <c r="G15" s="18">
        <f>+$E$4*$E$6*A15+$E$4</f>
        <v>1100000</v>
      </c>
      <c r="H15" s="39">
        <f t="shared" si="0"/>
        <v>0.1</v>
      </c>
    </row>
    <row r="16" spans="1:8" ht="16.95" customHeight="1" x14ac:dyDescent="0.25">
      <c r="A16" s="8">
        <v>2</v>
      </c>
      <c r="D16" s="2" t="s">
        <v>6</v>
      </c>
      <c r="E16" s="10">
        <f t="shared" ref="E16:E24" si="1">+$E$4*(1+$E$6)^A16-$E$4+$E$4</f>
        <v>1210000.0000000002</v>
      </c>
      <c r="F16" s="9">
        <f t="shared" si="0"/>
        <v>0.21000000000000024</v>
      </c>
      <c r="G16" s="18">
        <f t="shared" ref="G16:G24" si="2">+$E$4*$E$6*A16+$E$4</f>
        <v>1200000</v>
      </c>
      <c r="H16" s="39">
        <f t="shared" si="0"/>
        <v>0.2</v>
      </c>
    </row>
    <row r="17" spans="1:8" ht="16.95" customHeight="1" x14ac:dyDescent="0.25">
      <c r="A17" s="8">
        <v>3</v>
      </c>
      <c r="D17" s="2" t="s">
        <v>7</v>
      </c>
      <c r="E17" s="10">
        <f t="shared" si="1"/>
        <v>1331000.0000000005</v>
      </c>
      <c r="F17" s="9">
        <f t="shared" si="0"/>
        <v>0.33100000000000046</v>
      </c>
      <c r="G17" s="18">
        <f t="shared" si="2"/>
        <v>1300000</v>
      </c>
      <c r="H17" s="39">
        <f t="shared" si="0"/>
        <v>0.3</v>
      </c>
    </row>
    <row r="18" spans="1:8" ht="16.95" customHeight="1" x14ac:dyDescent="0.25">
      <c r="A18" s="8">
        <v>5</v>
      </c>
      <c r="D18" s="2" t="s">
        <v>8</v>
      </c>
      <c r="E18" s="10">
        <f t="shared" si="1"/>
        <v>1610510.0000000005</v>
      </c>
      <c r="F18" s="9">
        <f t="shared" si="0"/>
        <v>0.61051000000000044</v>
      </c>
      <c r="G18" s="18">
        <f t="shared" si="2"/>
        <v>1500000</v>
      </c>
      <c r="H18" s="39">
        <f t="shared" si="0"/>
        <v>0.5</v>
      </c>
    </row>
    <row r="19" spans="1:8" ht="16.95" customHeight="1" x14ac:dyDescent="0.25">
      <c r="A19" s="8">
        <v>7</v>
      </c>
      <c r="D19" s="2" t="s">
        <v>9</v>
      </c>
      <c r="E19" s="10">
        <f t="shared" si="1"/>
        <v>1948717.1000000013</v>
      </c>
      <c r="F19" s="9">
        <f t="shared" si="0"/>
        <v>0.94871710000000131</v>
      </c>
      <c r="G19" s="18">
        <f t="shared" si="2"/>
        <v>1700000</v>
      </c>
      <c r="H19" s="39">
        <f t="shared" si="0"/>
        <v>0.7</v>
      </c>
    </row>
    <row r="20" spans="1:8" ht="16.95" customHeight="1" x14ac:dyDescent="0.25">
      <c r="A20" s="8">
        <v>10</v>
      </c>
      <c r="D20" s="2" t="s">
        <v>10</v>
      </c>
      <c r="E20" s="10">
        <f t="shared" si="1"/>
        <v>2593742.4601000017</v>
      </c>
      <c r="F20" s="9">
        <f t="shared" si="0"/>
        <v>1.5937424601000016</v>
      </c>
      <c r="G20" s="18">
        <f t="shared" si="2"/>
        <v>2000000</v>
      </c>
      <c r="H20" s="39">
        <f t="shared" si="0"/>
        <v>1</v>
      </c>
    </row>
    <row r="21" spans="1:8" ht="16.95" customHeight="1" x14ac:dyDescent="0.25">
      <c r="A21" s="8">
        <v>15</v>
      </c>
      <c r="D21" s="2" t="s">
        <v>11</v>
      </c>
      <c r="E21" s="10">
        <f t="shared" si="1"/>
        <v>4177248.1694156555</v>
      </c>
      <c r="F21" s="9">
        <f t="shared" si="0"/>
        <v>3.1772481694156554</v>
      </c>
      <c r="G21" s="18">
        <f t="shared" si="2"/>
        <v>2500000</v>
      </c>
      <c r="H21" s="39">
        <f t="shared" si="0"/>
        <v>1.5</v>
      </c>
    </row>
    <row r="22" spans="1:8" ht="16.95" customHeight="1" x14ac:dyDescent="0.25">
      <c r="A22" s="8">
        <v>20</v>
      </c>
      <c r="D22" s="2" t="s">
        <v>12</v>
      </c>
      <c r="E22" s="10">
        <f t="shared" si="1"/>
        <v>6727499.949325609</v>
      </c>
      <c r="F22" s="9">
        <f t="shared" si="0"/>
        <v>5.7274999493256091</v>
      </c>
      <c r="G22" s="18">
        <f t="shared" si="2"/>
        <v>3000000</v>
      </c>
      <c r="H22" s="39">
        <f t="shared" si="0"/>
        <v>2</v>
      </c>
    </row>
    <row r="23" spans="1:8" ht="16.95" customHeight="1" x14ac:dyDescent="0.25">
      <c r="A23" s="8">
        <v>25</v>
      </c>
      <c r="D23" s="2" t="s">
        <v>13</v>
      </c>
      <c r="E23" s="10">
        <f t="shared" si="1"/>
        <v>10834705.943388391</v>
      </c>
      <c r="F23" s="9">
        <f t="shared" si="0"/>
        <v>9.834705943388391</v>
      </c>
      <c r="G23" s="18">
        <f t="shared" si="2"/>
        <v>3500000</v>
      </c>
      <c r="H23" s="39">
        <f t="shared" si="0"/>
        <v>2.5</v>
      </c>
    </row>
    <row r="24" spans="1:8" ht="16.95" customHeight="1" thickBot="1" x14ac:dyDescent="0.3">
      <c r="A24" s="8">
        <v>30</v>
      </c>
      <c r="D24" s="3" t="s">
        <v>14</v>
      </c>
      <c r="E24" s="13">
        <f t="shared" si="1"/>
        <v>17449402.268886443</v>
      </c>
      <c r="F24" s="14">
        <f t="shared" si="0"/>
        <v>16.449402268886445</v>
      </c>
      <c r="G24" s="21">
        <f t="shared" si="2"/>
        <v>4000000</v>
      </c>
      <c r="H24" s="40">
        <f t="shared" si="0"/>
        <v>3</v>
      </c>
    </row>
  </sheetData>
  <sheetProtection algorithmName="SHA-512" hashValue="+Z1FOSZw8xkBgiCUaPJ13g34HkseT0ziPaaPCAK6JFZKJpG5iQ75corv8MewdES+FMH7IZNrOX93o/adrgwgkQ==" saltValue="116DhaKbSvkQpOyfXu3mcg==" spinCount="100000" sheet="1" objects="1" selectLockedCells="1"/>
  <mergeCells count="9">
    <mergeCell ref="D2:H2"/>
    <mergeCell ref="C8:D8"/>
    <mergeCell ref="C9:D9"/>
    <mergeCell ref="E12:F12"/>
    <mergeCell ref="G12:H12"/>
    <mergeCell ref="G4:H4"/>
    <mergeCell ref="G5:H5"/>
    <mergeCell ref="G6:H6"/>
    <mergeCell ref="G7:H7"/>
  </mergeCells>
  <hyperlinks>
    <hyperlink ref="G7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Fineco Bank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 Forgione</dc:creator>
  <cp:lastModifiedBy>cf</cp:lastModifiedBy>
  <dcterms:created xsi:type="dcterms:W3CDTF">2022-03-18T08:26:43Z</dcterms:created>
  <dcterms:modified xsi:type="dcterms:W3CDTF">2022-04-01T14:30:44Z</dcterms:modified>
</cp:coreProperties>
</file>