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054492\Desktop\Sito\"/>
    </mc:Choice>
  </mc:AlternateContent>
  <bookViews>
    <workbookView xWindow="0" yWindow="0" windowWidth="23040" windowHeight="93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A25" i="1" l="1"/>
  <c r="C25" i="1" l="1"/>
  <c r="A26" i="1"/>
  <c r="A27" i="1" l="1"/>
  <c r="A28" i="1" l="1"/>
  <c r="B23" i="1"/>
  <c r="C24" i="1" s="1"/>
  <c r="A29" i="1" l="1"/>
  <c r="D23" i="1"/>
  <c r="E23" i="1" s="1"/>
  <c r="D24" i="1" s="1"/>
  <c r="G24" i="1" s="1"/>
  <c r="B24" i="1"/>
  <c r="C23" i="1"/>
  <c r="A30" i="1" l="1"/>
  <c r="B25" i="1"/>
  <c r="C26" i="1" s="1"/>
  <c r="F23" i="1"/>
  <c r="I23" i="1"/>
  <c r="H24" i="1"/>
  <c r="A31" i="1" l="1"/>
  <c r="B26" i="1"/>
  <c r="C27" i="1" s="1"/>
  <c r="A32" i="1" l="1"/>
  <c r="B27" i="1"/>
  <c r="C28" i="1" s="1"/>
  <c r="A33" i="1" l="1"/>
  <c r="B28" i="1"/>
  <c r="C29" i="1" s="1"/>
  <c r="A34" i="1" l="1"/>
  <c r="B29" i="1"/>
  <c r="C30" i="1" s="1"/>
  <c r="A35" i="1" l="1"/>
  <c r="B30" i="1"/>
  <c r="C31" i="1" s="1"/>
  <c r="E24" i="1"/>
  <c r="D25" i="1" s="1"/>
  <c r="G25" i="1" s="1"/>
  <c r="A36" i="1" l="1"/>
  <c r="B31" i="1"/>
  <c r="C32" i="1" s="1"/>
  <c r="I24" i="1"/>
  <c r="F24" i="1"/>
  <c r="A37" i="1" l="1"/>
  <c r="J24" i="1"/>
  <c r="B32" i="1"/>
  <c r="C33" i="1" s="1"/>
  <c r="A38" i="1" l="1"/>
  <c r="E25" i="1"/>
  <c r="D26" i="1" s="1"/>
  <c r="G26" i="1" s="1"/>
  <c r="H25" i="1"/>
  <c r="B33" i="1"/>
  <c r="C34" i="1" s="1"/>
  <c r="I25" i="1" l="1"/>
  <c r="J25" i="1" s="1"/>
  <c r="A39" i="1"/>
  <c r="B34" i="1"/>
  <c r="C35" i="1" s="1"/>
  <c r="F25" i="1"/>
  <c r="E26" i="1"/>
  <c r="D27" i="1" s="1"/>
  <c r="G27" i="1" s="1"/>
  <c r="A40" i="1" l="1"/>
  <c r="B35" i="1"/>
  <c r="C36" i="1" s="1"/>
  <c r="H26" i="1"/>
  <c r="F26" i="1"/>
  <c r="I26" i="1"/>
  <c r="A41" i="1" l="1"/>
  <c r="J26" i="1"/>
  <c r="B36" i="1"/>
  <c r="C37" i="1" s="1"/>
  <c r="H27" i="1"/>
  <c r="E27" i="1"/>
  <c r="D28" i="1" s="1"/>
  <c r="G28" i="1" s="1"/>
  <c r="A42" i="1" l="1"/>
  <c r="B37" i="1"/>
  <c r="C38" i="1" s="1"/>
  <c r="F27" i="1"/>
  <c r="I27" i="1"/>
  <c r="J27" i="1" s="1"/>
  <c r="A43" i="1" l="1"/>
  <c r="B38" i="1"/>
  <c r="C39" i="1" s="1"/>
  <c r="A44" i="1" l="1"/>
  <c r="B39" i="1"/>
  <c r="C40" i="1" s="1"/>
  <c r="H28" i="1"/>
  <c r="E28" i="1"/>
  <c r="D29" i="1" s="1"/>
  <c r="G29" i="1" s="1"/>
  <c r="C44" i="1" l="1"/>
  <c r="G44" i="1"/>
  <c r="I28" i="1"/>
  <c r="J28" i="1" s="1"/>
  <c r="A45" i="1"/>
  <c r="B44" i="1"/>
  <c r="F44" i="1"/>
  <c r="E44" i="1"/>
  <c r="D45" i="1" s="1"/>
  <c r="H44" i="1"/>
  <c r="B40" i="1"/>
  <c r="C41" i="1" s="1"/>
  <c r="F28" i="1"/>
  <c r="G45" i="1" l="1"/>
  <c r="C45" i="1"/>
  <c r="A46" i="1"/>
  <c r="E45" i="1"/>
  <c r="D46" i="1" s="1"/>
  <c r="B45" i="1"/>
  <c r="H45" i="1"/>
  <c r="F45" i="1"/>
  <c r="B41" i="1"/>
  <c r="C42" i="1" s="1"/>
  <c r="G46" i="1" l="1"/>
  <c r="C46" i="1"/>
  <c r="A47" i="1"/>
  <c r="F46" i="1"/>
  <c r="H46" i="1"/>
  <c r="E46" i="1"/>
  <c r="D47" i="1" s="1"/>
  <c r="B46" i="1"/>
  <c r="B42" i="1"/>
  <c r="C43" i="1" s="1"/>
  <c r="E29" i="1"/>
  <c r="D30" i="1" s="1"/>
  <c r="G30" i="1" s="1"/>
  <c r="H29" i="1"/>
  <c r="C47" i="1" l="1"/>
  <c r="G47" i="1"/>
  <c r="A48" i="1"/>
  <c r="H47" i="1"/>
  <c r="E47" i="1"/>
  <c r="D48" i="1" s="1"/>
  <c r="F47" i="1"/>
  <c r="B47" i="1"/>
  <c r="F29" i="1"/>
  <c r="I29" i="1"/>
  <c r="J29" i="1" s="1"/>
  <c r="H30" i="1"/>
  <c r="B43" i="1"/>
  <c r="C48" i="1" l="1"/>
  <c r="G48" i="1"/>
  <c r="A49" i="1"/>
  <c r="F48" i="1"/>
  <c r="E48" i="1"/>
  <c r="D49" i="1" s="1"/>
  <c r="H48" i="1"/>
  <c r="B48" i="1"/>
  <c r="E30" i="1"/>
  <c r="D31" i="1" s="1"/>
  <c r="G31" i="1" s="1"/>
  <c r="G49" i="1" l="1"/>
  <c r="C49" i="1"/>
  <c r="A50" i="1"/>
  <c r="E49" i="1"/>
  <c r="D50" i="1" s="1"/>
  <c r="F49" i="1"/>
  <c r="B49" i="1"/>
  <c r="H49" i="1"/>
  <c r="F30" i="1"/>
  <c r="I30" i="1"/>
  <c r="J30" i="1" s="1"/>
  <c r="G50" i="1" l="1"/>
  <c r="C50" i="1"/>
  <c r="A51" i="1"/>
  <c r="B50" i="1"/>
  <c r="H50" i="1"/>
  <c r="E50" i="1"/>
  <c r="D51" i="1" s="1"/>
  <c r="F50" i="1"/>
  <c r="H31" i="1"/>
  <c r="G51" i="1" l="1"/>
  <c r="C51" i="1"/>
  <c r="A52" i="1"/>
  <c r="E51" i="1"/>
  <c r="D52" i="1" s="1"/>
  <c r="B51" i="1"/>
  <c r="F51" i="1"/>
  <c r="H51" i="1"/>
  <c r="E31" i="1"/>
  <c r="D32" i="1" s="1"/>
  <c r="G32" i="1" s="1"/>
  <c r="C52" i="1" l="1"/>
  <c r="G52" i="1"/>
  <c r="H32" i="1"/>
  <c r="A53" i="1"/>
  <c r="B52" i="1"/>
  <c r="F52" i="1"/>
  <c r="E52" i="1"/>
  <c r="D53" i="1" s="1"/>
  <c r="H52" i="1"/>
  <c r="I31" i="1"/>
  <c r="J31" i="1" s="1"/>
  <c r="F31" i="1"/>
  <c r="G53" i="1" l="1"/>
  <c r="C53" i="1"/>
  <c r="A54" i="1"/>
  <c r="B53" i="1"/>
  <c r="F53" i="1"/>
  <c r="E53" i="1"/>
  <c r="D54" i="1" s="1"/>
  <c r="H53" i="1"/>
  <c r="E32" i="1"/>
  <c r="D33" i="1" s="1"/>
  <c r="G33" i="1" s="1"/>
  <c r="G54" i="1" l="1"/>
  <c r="C54" i="1"/>
  <c r="H33" i="1"/>
  <c r="A55" i="1"/>
  <c r="H54" i="1"/>
  <c r="B54" i="1"/>
  <c r="F54" i="1"/>
  <c r="E54" i="1"/>
  <c r="D55" i="1" s="1"/>
  <c r="I32" i="1"/>
  <c r="J32" i="1" s="1"/>
  <c r="F32" i="1"/>
  <c r="C55" i="1" l="1"/>
  <c r="G55" i="1"/>
  <c r="A56" i="1"/>
  <c r="H55" i="1"/>
  <c r="B55" i="1"/>
  <c r="F55" i="1"/>
  <c r="E55" i="1"/>
  <c r="D56" i="1" s="1"/>
  <c r="E33" i="1"/>
  <c r="D34" i="1" s="1"/>
  <c r="G34" i="1" s="1"/>
  <c r="C56" i="1" l="1"/>
  <c r="G56" i="1"/>
  <c r="H34" i="1"/>
  <c r="A57" i="1"/>
  <c r="E56" i="1"/>
  <c r="D57" i="1" s="1"/>
  <c r="H56" i="1"/>
  <c r="B56" i="1"/>
  <c r="F56" i="1"/>
  <c r="I33" i="1"/>
  <c r="J33" i="1" s="1"/>
  <c r="F33" i="1"/>
  <c r="G57" i="1" l="1"/>
  <c r="C57" i="1"/>
  <c r="A58" i="1"/>
  <c r="E57" i="1"/>
  <c r="D58" i="1" s="1"/>
  <c r="H57" i="1"/>
  <c r="B57" i="1"/>
  <c r="F57" i="1"/>
  <c r="E34" i="1"/>
  <c r="D35" i="1" s="1"/>
  <c r="G35" i="1" s="1"/>
  <c r="G58" i="1" l="1"/>
  <c r="C58" i="1"/>
  <c r="A59" i="1"/>
  <c r="H58" i="1"/>
  <c r="E58" i="1"/>
  <c r="D59" i="1" s="1"/>
  <c r="F58" i="1"/>
  <c r="B58" i="1"/>
  <c r="F34" i="1"/>
  <c r="I34" i="1"/>
  <c r="J34" i="1" s="1"/>
  <c r="G59" i="1" l="1"/>
  <c r="C59" i="1"/>
  <c r="A60" i="1"/>
  <c r="B59" i="1"/>
  <c r="E59" i="1"/>
  <c r="D60" i="1" s="1"/>
  <c r="F59" i="1"/>
  <c r="H59" i="1"/>
  <c r="H35" i="1"/>
  <c r="C60" i="1" l="1"/>
  <c r="G60" i="1"/>
  <c r="A61" i="1"/>
  <c r="B60" i="1"/>
  <c r="F60" i="1"/>
  <c r="E60" i="1"/>
  <c r="D61" i="1" s="1"/>
  <c r="H60" i="1"/>
  <c r="E35" i="1"/>
  <c r="D36" i="1" s="1"/>
  <c r="G36" i="1" s="1"/>
  <c r="C61" i="1" l="1"/>
  <c r="G61" i="1"/>
  <c r="A62" i="1"/>
  <c r="B61" i="1"/>
  <c r="H61" i="1"/>
  <c r="F61" i="1"/>
  <c r="E61" i="1"/>
  <c r="D62" i="1" s="1"/>
  <c r="I35" i="1"/>
  <c r="J35" i="1" s="1"/>
  <c r="F35" i="1"/>
  <c r="G62" i="1" l="1"/>
  <c r="C62" i="1"/>
  <c r="A63" i="1"/>
  <c r="B62" i="1"/>
  <c r="F62" i="1"/>
  <c r="E62" i="1"/>
  <c r="D63" i="1" s="1"/>
  <c r="H62" i="1"/>
  <c r="H36" i="1"/>
  <c r="C63" i="1" l="1"/>
  <c r="G63" i="1"/>
  <c r="A64" i="1"/>
  <c r="H63" i="1"/>
  <c r="B63" i="1"/>
  <c r="E63" i="1"/>
  <c r="D64" i="1" s="1"/>
  <c r="F63" i="1"/>
  <c r="E36" i="1"/>
  <c r="D37" i="1" s="1"/>
  <c r="G37" i="1" s="1"/>
  <c r="C64" i="1" l="1"/>
  <c r="G64" i="1"/>
  <c r="A65" i="1"/>
  <c r="H64" i="1"/>
  <c r="B64" i="1"/>
  <c r="F64" i="1"/>
  <c r="E64" i="1"/>
  <c r="D65" i="1" s="1"/>
  <c r="H37" i="1"/>
  <c r="F36" i="1"/>
  <c r="I36" i="1"/>
  <c r="J36" i="1" s="1"/>
  <c r="G65" i="1" l="1"/>
  <c r="C65" i="1"/>
  <c r="A66" i="1"/>
  <c r="F65" i="1"/>
  <c r="E65" i="1"/>
  <c r="D66" i="1" s="1"/>
  <c r="B65" i="1"/>
  <c r="H65" i="1"/>
  <c r="E37" i="1"/>
  <c r="D38" i="1" s="1"/>
  <c r="G38" i="1" s="1"/>
  <c r="I44" i="1"/>
  <c r="J44" i="1" s="1"/>
  <c r="G66" i="1" l="1"/>
  <c r="C66" i="1"/>
  <c r="H38" i="1"/>
  <c r="F37" i="1"/>
  <c r="A67" i="1"/>
  <c r="H66" i="1"/>
  <c r="E66" i="1"/>
  <c r="D67" i="1" s="1"/>
  <c r="F66" i="1"/>
  <c r="B66" i="1"/>
  <c r="I37" i="1"/>
  <c r="J37" i="1" s="1"/>
  <c r="I45" i="1"/>
  <c r="J45" i="1" s="1"/>
  <c r="C67" i="1" l="1"/>
  <c r="G67" i="1"/>
  <c r="E38" i="1"/>
  <c r="A68" i="1"/>
  <c r="F67" i="1"/>
  <c r="H67" i="1"/>
  <c r="B67" i="1"/>
  <c r="E67" i="1"/>
  <c r="D68" i="1" s="1"/>
  <c r="I46" i="1"/>
  <c r="J46" i="1" s="1"/>
  <c r="C68" i="1" l="1"/>
  <c r="G68" i="1"/>
  <c r="D39" i="1"/>
  <c r="G39" i="1" s="1"/>
  <c r="I38" i="1"/>
  <c r="J38" i="1" s="1"/>
  <c r="F38" i="1"/>
  <c r="A69" i="1"/>
  <c r="B68" i="1"/>
  <c r="F68" i="1"/>
  <c r="E68" i="1"/>
  <c r="D69" i="1" s="1"/>
  <c r="H68" i="1"/>
  <c r="I47" i="1"/>
  <c r="J47" i="1" s="1"/>
  <c r="C69" i="1" l="1"/>
  <c r="G69" i="1"/>
  <c r="H39" i="1"/>
  <c r="E39" i="1"/>
  <c r="D40" i="1" s="1"/>
  <c r="G40" i="1" s="1"/>
  <c r="A70" i="1"/>
  <c r="B69" i="1"/>
  <c r="H69" i="1"/>
  <c r="F69" i="1"/>
  <c r="E69" i="1"/>
  <c r="D70" i="1" s="1"/>
  <c r="I48" i="1"/>
  <c r="J48" i="1" s="1"/>
  <c r="C70" i="1" l="1"/>
  <c r="G70" i="1"/>
  <c r="F39" i="1"/>
  <c r="I39" i="1"/>
  <c r="J39" i="1" s="1"/>
  <c r="A71" i="1"/>
  <c r="H70" i="1"/>
  <c r="B70" i="1"/>
  <c r="F70" i="1"/>
  <c r="E70" i="1"/>
  <c r="D71" i="1" s="1"/>
  <c r="H40" i="1"/>
  <c r="I49" i="1"/>
  <c r="J49" i="1" s="1"/>
  <c r="C71" i="1" l="1"/>
  <c r="G71" i="1"/>
  <c r="A72" i="1"/>
  <c r="B71" i="1"/>
  <c r="H71" i="1"/>
  <c r="E71" i="1"/>
  <c r="D72" i="1" s="1"/>
  <c r="F71" i="1"/>
  <c r="E40" i="1"/>
  <c r="D41" i="1" s="1"/>
  <c r="G41" i="1" s="1"/>
  <c r="I50" i="1"/>
  <c r="J50" i="1" s="1"/>
  <c r="C72" i="1" l="1"/>
  <c r="G72" i="1"/>
  <c r="A73" i="1"/>
  <c r="H72" i="1"/>
  <c r="F72" i="1"/>
  <c r="E72" i="1"/>
  <c r="D73" i="1" s="1"/>
  <c r="B72" i="1"/>
  <c r="F40" i="1"/>
  <c r="I40" i="1"/>
  <c r="J40" i="1" s="1"/>
  <c r="I51" i="1"/>
  <c r="J51" i="1" s="1"/>
  <c r="G73" i="1" l="1"/>
  <c r="C73" i="1"/>
  <c r="E73" i="1"/>
  <c r="F73" i="1"/>
  <c r="H73" i="1"/>
  <c r="B73" i="1"/>
  <c r="B21" i="1" s="1"/>
  <c r="H41" i="1"/>
  <c r="I52" i="1"/>
  <c r="J52" i="1" s="1"/>
  <c r="H8" i="1" l="1"/>
  <c r="H13" i="1"/>
  <c r="E41" i="1"/>
  <c r="D42" i="1" s="1"/>
  <c r="G42" i="1" s="1"/>
  <c r="I53" i="1"/>
  <c r="J53" i="1" s="1"/>
  <c r="I41" i="1" l="1"/>
  <c r="J41" i="1" s="1"/>
  <c r="F41" i="1"/>
  <c r="H42" i="1"/>
  <c r="I54" i="1"/>
  <c r="J54" i="1" s="1"/>
  <c r="E42" i="1" l="1"/>
  <c r="D43" i="1" s="1"/>
  <c r="G43" i="1" s="1"/>
  <c r="I55" i="1"/>
  <c r="J55" i="1" s="1"/>
  <c r="H43" i="1" l="1"/>
  <c r="I42" i="1"/>
  <c r="J42" i="1" s="1"/>
  <c r="F42" i="1"/>
  <c r="I56" i="1"/>
  <c r="J56" i="1" s="1"/>
  <c r="E43" i="1" l="1"/>
  <c r="D44" i="1" s="1"/>
  <c r="I57" i="1"/>
  <c r="J57" i="1" s="1"/>
  <c r="D21" i="1" l="1"/>
  <c r="F43" i="1"/>
  <c r="I43" i="1"/>
  <c r="J43" i="1" s="1"/>
  <c r="I58" i="1"/>
  <c r="J58" i="1" s="1"/>
  <c r="H9" i="1" l="1"/>
  <c r="H15" i="1" s="1"/>
  <c r="G21" i="1"/>
  <c r="I59" i="1"/>
  <c r="J59" i="1" s="1"/>
  <c r="H10" i="1" l="1"/>
  <c r="I21" i="1"/>
  <c r="H11" i="1" s="1"/>
  <c r="I60" i="1"/>
  <c r="J60" i="1" s="1"/>
  <c r="H12" i="1" l="1"/>
  <c r="H16" i="1"/>
  <c r="I61" i="1"/>
  <c r="J61" i="1" s="1"/>
  <c r="I62" i="1" l="1"/>
  <c r="J62" i="1" s="1"/>
  <c r="I63" i="1" l="1"/>
  <c r="J63" i="1" s="1"/>
  <c r="I64" i="1" l="1"/>
  <c r="J64" i="1" s="1"/>
  <c r="I65" i="1" l="1"/>
  <c r="J65" i="1" s="1"/>
  <c r="I66" i="1" l="1"/>
  <c r="J66" i="1" s="1"/>
  <c r="I67" i="1" l="1"/>
  <c r="J67" i="1" s="1"/>
  <c r="I68" i="1" l="1"/>
  <c r="J68" i="1" s="1"/>
  <c r="I69" i="1" l="1"/>
  <c r="J69" i="1" s="1"/>
  <c r="I70" i="1" l="1"/>
  <c r="J70" i="1" s="1"/>
  <c r="I71" i="1" l="1"/>
  <c r="J71" i="1" s="1"/>
  <c r="I72" i="1" l="1"/>
  <c r="J72" i="1" s="1"/>
  <c r="I73" i="1" l="1"/>
  <c r="J73" i="1" l="1"/>
</calcChain>
</file>

<file path=xl/comments1.xml><?xml version="1.0" encoding="utf-8"?>
<comments xmlns="http://schemas.openxmlformats.org/spreadsheetml/2006/main">
  <authors>
    <author>cf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Capitale investito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Durata dell'investimento, massimo 50 anni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Redimento annuo stimato, massimo 25% all'anno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Commissioni percentuali annue del fondo, massimo 15%</t>
        </r>
      </text>
    </comment>
  </commentList>
</comments>
</file>

<file path=xl/sharedStrings.xml><?xml version="1.0" encoding="utf-8"?>
<sst xmlns="http://schemas.openxmlformats.org/spreadsheetml/2006/main" count="28" uniqueCount="28">
  <si>
    <t>Opportunity Cost</t>
  </si>
  <si>
    <t>Totale perdite</t>
  </si>
  <si>
    <t>Capitale senza commissioni</t>
  </si>
  <si>
    <t>Interessi senza commissioni</t>
  </si>
  <si>
    <t>Capitale con commissioni</t>
  </si>
  <si>
    <t>Interessi dopo le commissioni</t>
  </si>
  <si>
    <t>Commissioni cumulate</t>
  </si>
  <si>
    <t>Per anni:</t>
  </si>
  <si>
    <t>Con una perdita di:</t>
  </si>
  <si>
    <t>Pari al:</t>
  </si>
  <si>
    <r>
      <t xml:space="preserve">Costantino Forgione </t>
    </r>
    <r>
      <rPr>
        <sz val="11"/>
        <color theme="0"/>
        <rFont val="Tahoma"/>
        <family val="2"/>
      </rPr>
      <t>Consulente Finanziario</t>
    </r>
  </si>
  <si>
    <t>+39 335 225161</t>
  </si>
  <si>
    <t>www.costantinoforgione.it</t>
  </si>
  <si>
    <t>Totale costi</t>
  </si>
  <si>
    <t>Perdite percentuali</t>
  </si>
  <si>
    <r>
      <t xml:space="preserve">Guadagno </t>
    </r>
    <r>
      <rPr>
        <b/>
        <sz val="11"/>
        <color theme="1"/>
        <rFont val="Tahoma"/>
        <family val="2"/>
      </rPr>
      <t>senza</t>
    </r>
    <r>
      <rPr>
        <sz val="11"/>
        <color theme="1"/>
        <rFont val="Tahoma"/>
        <family val="2"/>
      </rPr>
      <t xml:space="preserve"> commissioni</t>
    </r>
  </si>
  <si>
    <r>
      <t xml:space="preserve">Guadagno </t>
    </r>
    <r>
      <rPr>
        <b/>
        <sz val="11"/>
        <color theme="1"/>
        <rFont val="Tahoma"/>
        <family val="2"/>
      </rPr>
      <t>con</t>
    </r>
    <r>
      <rPr>
        <sz val="11"/>
        <color theme="1"/>
        <rFont val="Tahoma"/>
        <family val="2"/>
      </rPr>
      <t xml:space="preserve"> le commissioni</t>
    </r>
  </si>
  <si>
    <t>E' per questo che i costi sono importanti!</t>
  </si>
  <si>
    <t>Il mercato sale ogni anno del:</t>
  </si>
  <si>
    <t>Invece di ottenere un capitale di:</t>
  </si>
  <si>
    <t>Commissioni</t>
  </si>
  <si>
    <t>Calcolo costi e perdite dei fondi comuni</t>
  </si>
  <si>
    <t>Se investiamo:</t>
  </si>
  <si>
    <t>Ma il fondo ha un costo annuo del:</t>
  </si>
  <si>
    <t>Mentre invece se ne guadagnano solo:</t>
  </si>
  <si>
    <t>Per cui a scadenza otterremo un capitale di:</t>
  </si>
  <si>
    <t>La banca invece guadagna:</t>
  </si>
  <si>
    <t>Calcolato in un altro modo, il cliente guadagna: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</si>
</sst>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43" formatCode="_-* #,##0.00_-;\-* #,##0.00_-;_-* &quot;-&quot;??_-;_-@_-"/>
    <numFmt numFmtId="164" formatCode="#,##0\ &quot;€&quot;"/>
    <numFmt numFmtId="165" formatCode="0.0%"/>
  </numFmts>
  <fonts count="2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b/>
      <sz val="14"/>
      <color theme="0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b/>
      <sz val="16"/>
      <color theme="1"/>
      <name val="Tahoma"/>
      <family val="2"/>
    </font>
    <font>
      <sz val="11"/>
      <color theme="0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8"/>
      <color theme="0"/>
      <name val="Tahoma"/>
      <family val="2"/>
    </font>
    <font>
      <b/>
      <u/>
      <sz val="11"/>
      <color theme="0" tint="-4.9989318521683403E-2"/>
      <name val="Tahoma"/>
      <family val="2"/>
    </font>
    <font>
      <i/>
      <sz val="11"/>
      <color theme="0"/>
      <name val="Tahoma"/>
      <family val="2"/>
    </font>
    <font>
      <b/>
      <sz val="12"/>
      <color rgb="FFFF0000"/>
      <name val="Tahoma"/>
      <family val="2"/>
    </font>
    <font>
      <b/>
      <sz val="20"/>
      <color theme="0"/>
      <name val="Tahoma"/>
      <family val="2"/>
    </font>
    <font>
      <sz val="11"/>
      <color theme="0" tint="-0.249977111117893"/>
      <name val="Tahoma"/>
      <family val="2"/>
    </font>
    <font>
      <sz val="10"/>
      <color theme="0" tint="-0.24997711111789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79">
    <xf numFmtId="0" fontId="0" fillId="0" borderId="0" xfId="0"/>
    <xf numFmtId="0" fontId="0" fillId="0" borderId="0" xfId="0" applyProtection="1">
      <protection hidden="1"/>
    </xf>
    <xf numFmtId="164" fontId="8" fillId="6" borderId="4" xfId="0" applyNumberFormat="1" applyFont="1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165" fontId="8" fillId="6" borderId="4" xfId="2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164" fontId="0" fillId="4" borderId="0" xfId="1" applyNumberFormat="1" applyFont="1" applyFill="1" applyBorder="1" applyAlignment="1" applyProtection="1">
      <alignment horizontal="center"/>
      <protection hidden="1"/>
    </xf>
    <xf numFmtId="164" fontId="16" fillId="4" borderId="0" xfId="1" applyNumberFormat="1" applyFont="1" applyFill="1" applyBorder="1" applyAlignment="1" applyProtection="1">
      <alignment horizontal="center"/>
      <protection hidden="1"/>
    </xf>
    <xf numFmtId="164" fontId="1" fillId="4" borderId="10" xfId="1" applyNumberFormat="1" applyFont="1" applyFill="1" applyBorder="1" applyAlignment="1" applyProtection="1">
      <alignment horizontal="center"/>
      <protection hidden="1"/>
    </xf>
    <xf numFmtId="164" fontId="0" fillId="4" borderId="12" xfId="1" applyNumberFormat="1" applyFont="1" applyFill="1" applyBorder="1" applyAlignment="1" applyProtection="1">
      <alignment horizontal="center"/>
      <protection hidden="1"/>
    </xf>
    <xf numFmtId="164" fontId="16" fillId="4" borderId="12" xfId="1" applyNumberFormat="1" applyFont="1" applyFill="1" applyBorder="1" applyAlignment="1" applyProtection="1">
      <alignment horizontal="center"/>
      <protection hidden="1"/>
    </xf>
    <xf numFmtId="164" fontId="1" fillId="4" borderId="13" xfId="1" applyNumberFormat="1" applyFont="1" applyFill="1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0" fillId="8" borderId="0" xfId="0" applyFill="1" applyBorder="1" applyProtection="1">
      <protection hidden="1"/>
    </xf>
    <xf numFmtId="164" fontId="12" fillId="8" borderId="0" xfId="1" applyNumberFormat="1" applyFont="1" applyFill="1" applyBorder="1" applyAlignment="1" applyProtection="1">
      <alignment horizontal="right" vertical="center"/>
      <protection hidden="1"/>
    </xf>
    <xf numFmtId="164" fontId="13" fillId="8" borderId="0" xfId="1" applyNumberFormat="1" applyFont="1" applyFill="1" applyBorder="1" applyAlignment="1" applyProtection="1">
      <alignment horizontal="center" vertical="center"/>
      <protection hidden="1"/>
    </xf>
    <xf numFmtId="0" fontId="11" fillId="9" borderId="2" xfId="0" applyFont="1" applyFill="1" applyBorder="1" applyProtection="1">
      <protection hidden="1"/>
    </xf>
    <xf numFmtId="0" fontId="11" fillId="9" borderId="16" xfId="0" applyFont="1" applyFill="1" applyBorder="1" applyProtection="1">
      <protection hidden="1"/>
    </xf>
    <xf numFmtId="0" fontId="11" fillId="9" borderId="3" xfId="0" applyFont="1" applyFill="1" applyBorder="1" applyProtection="1">
      <protection hidden="1"/>
    </xf>
    <xf numFmtId="0" fontId="11" fillId="9" borderId="0" xfId="0" applyFont="1" applyFill="1" applyBorder="1" applyProtection="1">
      <protection hidden="1"/>
    </xf>
    <xf numFmtId="0" fontId="11" fillId="9" borderId="15" xfId="0" applyFont="1" applyFill="1" applyBorder="1" applyProtection="1">
      <protection hidden="1"/>
    </xf>
    <xf numFmtId="0" fontId="11" fillId="9" borderId="12" xfId="0" applyFont="1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11" fillId="6" borderId="0" xfId="0" applyFont="1" applyFill="1" applyBorder="1" applyProtection="1">
      <protection hidden="1"/>
    </xf>
    <xf numFmtId="164" fontId="12" fillId="6" borderId="0" xfId="1" applyNumberFormat="1" applyFont="1" applyFill="1" applyBorder="1" applyAlignment="1" applyProtection="1">
      <alignment horizontal="right" vertical="center"/>
      <protection hidden="1"/>
    </xf>
    <xf numFmtId="0" fontId="0" fillId="6" borderId="15" xfId="0" applyFill="1" applyBorder="1" applyProtection="1">
      <protection hidden="1"/>
    </xf>
    <xf numFmtId="0" fontId="0" fillId="6" borderId="12" xfId="0" applyFill="1" applyBorder="1" applyProtection="1">
      <protection hidden="1"/>
    </xf>
    <xf numFmtId="164" fontId="12" fillId="6" borderId="12" xfId="1" applyNumberFormat="1" applyFont="1" applyFill="1" applyBorder="1" applyAlignment="1" applyProtection="1">
      <alignment horizontal="right" vertical="center"/>
      <protection hidden="1"/>
    </xf>
    <xf numFmtId="164" fontId="10" fillId="3" borderId="8" xfId="1" applyNumberFormat="1" applyFont="1" applyFill="1" applyBorder="1" applyAlignment="1" applyProtection="1">
      <alignment horizontal="center" vertical="center"/>
      <protection locked="0"/>
    </xf>
    <xf numFmtId="0" fontId="10" fillId="3" borderId="24" xfId="1" applyNumberFormat="1" applyFont="1" applyFill="1" applyBorder="1" applyAlignment="1" applyProtection="1">
      <alignment horizontal="center" vertical="center"/>
      <protection locked="0"/>
    </xf>
    <xf numFmtId="9" fontId="10" fillId="3" borderId="24" xfId="2" applyFont="1" applyFill="1" applyBorder="1" applyAlignment="1" applyProtection="1">
      <alignment horizontal="center" vertical="center"/>
      <protection locked="0"/>
    </xf>
    <xf numFmtId="164" fontId="12" fillId="9" borderId="16" xfId="1" applyNumberFormat="1" applyFont="1" applyFill="1" applyBorder="1" applyAlignment="1" applyProtection="1">
      <alignment horizontal="right" vertical="center"/>
      <protection hidden="1"/>
    </xf>
    <xf numFmtId="164" fontId="12" fillId="9" borderId="0" xfId="1" applyNumberFormat="1" applyFont="1" applyFill="1" applyBorder="1" applyAlignment="1" applyProtection="1">
      <alignment horizontal="right" vertical="center"/>
      <protection hidden="1"/>
    </xf>
    <xf numFmtId="164" fontId="12" fillId="9" borderId="12" xfId="1" applyNumberFormat="1" applyFont="1" applyFill="1" applyBorder="1" applyAlignment="1" applyProtection="1">
      <alignment horizontal="right" vertical="center"/>
      <protection hidden="1"/>
    </xf>
    <xf numFmtId="0" fontId="9" fillId="10" borderId="2" xfId="0" applyFont="1" applyFill="1" applyBorder="1" applyProtection="1">
      <protection hidden="1"/>
    </xf>
    <xf numFmtId="0" fontId="9" fillId="10" borderId="16" xfId="0" applyFont="1" applyFill="1" applyBorder="1" applyProtection="1">
      <protection hidden="1"/>
    </xf>
    <xf numFmtId="164" fontId="10" fillId="10" borderId="14" xfId="1" applyNumberFormat="1" applyFont="1" applyFill="1" applyBorder="1" applyAlignment="1" applyProtection="1">
      <alignment horizontal="center" vertical="center"/>
      <protection hidden="1"/>
    </xf>
    <xf numFmtId="0" fontId="9" fillId="10" borderId="3" xfId="0" applyFont="1" applyFill="1" applyBorder="1" applyProtection="1">
      <protection hidden="1"/>
    </xf>
    <xf numFmtId="0" fontId="9" fillId="10" borderId="0" xfId="0" applyFont="1" applyFill="1" applyBorder="1" applyProtection="1">
      <protection hidden="1"/>
    </xf>
    <xf numFmtId="164" fontId="10" fillId="10" borderId="10" xfId="1" applyNumberFormat="1" applyFont="1" applyFill="1" applyBorder="1" applyAlignment="1" applyProtection="1">
      <alignment horizontal="center" vertical="center"/>
      <protection hidden="1"/>
    </xf>
    <xf numFmtId="164" fontId="13" fillId="6" borderId="6" xfId="1" applyNumberFormat="1" applyFont="1" applyFill="1" applyBorder="1" applyAlignment="1" applyProtection="1">
      <alignment horizontal="center" vertical="center"/>
      <protection hidden="1"/>
    </xf>
    <xf numFmtId="6" fontId="13" fillId="6" borderId="6" xfId="1" applyNumberFormat="1" applyFont="1" applyFill="1" applyBorder="1" applyAlignment="1" applyProtection="1">
      <alignment horizontal="center" vertical="center"/>
      <protection hidden="1"/>
    </xf>
    <xf numFmtId="9" fontId="17" fillId="6" borderId="7" xfId="2" applyFont="1" applyFill="1" applyBorder="1" applyAlignment="1" applyProtection="1">
      <alignment horizontal="center" vertical="center"/>
      <protection hidden="1"/>
    </xf>
    <xf numFmtId="164" fontId="10" fillId="10" borderId="16" xfId="1" applyNumberFormat="1" applyFont="1" applyFill="1" applyBorder="1" applyAlignment="1" applyProtection="1">
      <alignment horizontal="right" vertical="center"/>
      <protection hidden="1"/>
    </xf>
    <xf numFmtId="164" fontId="10" fillId="10" borderId="0" xfId="1" applyNumberFormat="1" applyFont="1" applyFill="1" applyBorder="1" applyAlignment="1" applyProtection="1">
      <alignment horizontal="right" vertical="center"/>
      <protection hidden="1"/>
    </xf>
    <xf numFmtId="9" fontId="10" fillId="3" borderId="7" xfId="2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hidden="1"/>
    </xf>
    <xf numFmtId="0" fontId="0" fillId="5" borderId="16" xfId="0" applyFill="1" applyBorder="1" applyProtection="1">
      <protection hidden="1"/>
    </xf>
    <xf numFmtId="164" fontId="12" fillId="5" borderId="16" xfId="1" applyNumberFormat="1" applyFont="1" applyFill="1" applyBorder="1" applyAlignment="1" applyProtection="1">
      <alignment horizontal="right" vertical="center"/>
      <protection hidden="1"/>
    </xf>
    <xf numFmtId="164" fontId="13" fillId="5" borderId="8" xfId="1" applyNumberFormat="1" applyFont="1" applyFill="1" applyBorder="1" applyAlignment="1" applyProtection="1">
      <alignment horizontal="center" vertical="center"/>
      <protection hidden="1"/>
    </xf>
    <xf numFmtId="0" fontId="0" fillId="5" borderId="15" xfId="0" applyFill="1" applyBorder="1" applyProtection="1">
      <protection hidden="1"/>
    </xf>
    <xf numFmtId="0" fontId="0" fillId="5" borderId="12" xfId="0" applyFill="1" applyBorder="1" applyProtection="1">
      <protection hidden="1"/>
    </xf>
    <xf numFmtId="164" fontId="12" fillId="5" borderId="12" xfId="1" applyNumberFormat="1" applyFont="1" applyFill="1" applyBorder="1" applyAlignment="1" applyProtection="1">
      <alignment horizontal="right" vertical="center"/>
      <protection hidden="1"/>
    </xf>
    <xf numFmtId="164" fontId="13" fillId="5" borderId="7" xfId="1" applyNumberFormat="1" applyFont="1" applyFill="1" applyBorder="1" applyAlignment="1" applyProtection="1">
      <alignment horizontal="center" vertical="center"/>
      <protection hidden="1"/>
    </xf>
    <xf numFmtId="0" fontId="19" fillId="8" borderId="0" xfId="0" applyFont="1" applyFill="1" applyProtection="1">
      <protection hidden="1"/>
    </xf>
    <xf numFmtId="0" fontId="20" fillId="8" borderId="3" xfId="4" applyFont="1" applyFill="1" applyBorder="1" applyAlignment="1" applyProtection="1">
      <alignment horizontal="center"/>
      <protection hidden="1"/>
    </xf>
    <xf numFmtId="164" fontId="0" fillId="4" borderId="3" xfId="1" applyNumberFormat="1" applyFont="1" applyFill="1" applyBorder="1" applyAlignment="1" applyProtection="1">
      <alignment horizontal="center"/>
      <protection hidden="1"/>
    </xf>
    <xf numFmtId="164" fontId="0" fillId="4" borderId="15" xfId="1" applyNumberFormat="1" applyFont="1" applyFill="1" applyBorder="1" applyAlignment="1" applyProtection="1">
      <alignment horizontal="center"/>
      <protection hidden="1"/>
    </xf>
    <xf numFmtId="0" fontId="20" fillId="8" borderId="6" xfId="4" applyFont="1" applyFill="1" applyBorder="1" applyAlignment="1" applyProtection="1">
      <alignment horizontal="center"/>
      <protection hidden="1"/>
    </xf>
    <xf numFmtId="0" fontId="5" fillId="7" borderId="17" xfId="0" applyFont="1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wrapText="1"/>
      <protection hidden="1"/>
    </xf>
    <xf numFmtId="0" fontId="2" fillId="7" borderId="19" xfId="0" quotePrefix="1" applyFont="1" applyFill="1" applyBorder="1" applyAlignment="1" applyProtection="1">
      <alignment horizontal="center" vertical="center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15" fillId="7" borderId="21" xfId="3" applyFont="1" applyFill="1" applyBorder="1" applyAlignment="1" applyProtection="1">
      <alignment horizontal="center" vertical="top"/>
      <protection locked="0"/>
    </xf>
    <xf numFmtId="0" fontId="15" fillId="7" borderId="22" xfId="3" applyFont="1" applyFill="1" applyBorder="1" applyAlignment="1" applyProtection="1">
      <alignment horizontal="center" vertical="top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164" fontId="8" fillId="6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14" fillId="10" borderId="15" xfId="0" applyFont="1" applyFill="1" applyBorder="1" applyAlignment="1" applyProtection="1">
      <alignment horizontal="center" vertical="center"/>
      <protection hidden="1"/>
    </xf>
    <xf numFmtId="0" fontId="14" fillId="10" borderId="12" xfId="0" applyFont="1" applyFill="1" applyBorder="1" applyAlignment="1" applyProtection="1">
      <alignment horizontal="center" vertical="center"/>
      <protection hidden="1"/>
    </xf>
    <xf numFmtId="0" fontId="14" fillId="10" borderId="13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5">
    <cellStyle name="Collegamento ipertestuale" xfId="3" builtinId="8"/>
    <cellStyle name="Migliaia" xfId="1" builtinId="3"/>
    <cellStyle name="Normal_Newpamm" xfId="4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</xdr:colOff>
      <xdr:row>2</xdr:row>
      <xdr:rowOff>144780</xdr:rowOff>
    </xdr:from>
    <xdr:to>
      <xdr:col>9</xdr:col>
      <xdr:colOff>807720</xdr:colOff>
      <xdr:row>7</xdr:row>
      <xdr:rowOff>38100</xdr:rowOff>
    </xdr:to>
    <xdr:sp macro="" textlink="">
      <xdr:nvSpPr>
        <xdr:cNvPr id="3" name="AutoShape 857"/>
        <xdr:cNvSpPr>
          <a:spLocks noChangeArrowheads="1"/>
        </xdr:cNvSpPr>
      </xdr:nvSpPr>
      <xdr:spPr bwMode="auto">
        <a:xfrm>
          <a:off x="8572500" y="845820"/>
          <a:ext cx="1744980" cy="861060"/>
        </a:xfrm>
        <a:prstGeom prst="roundRect">
          <a:avLst>
            <a:gd name="adj" fmla="val 7477"/>
          </a:avLst>
        </a:prstGeom>
        <a:gradFill>
          <a:gsLst>
            <a:gs pos="0">
              <a:srgbClr val="4F81BD">
                <a:lumMod val="5000"/>
                <a:lumOff val="95000"/>
              </a:srgbClr>
            </a:gs>
            <a:gs pos="100000">
              <a:srgbClr val="4F81BD">
                <a:lumMod val="45000"/>
                <a:lumOff val="55000"/>
              </a:srgbClr>
            </a:gs>
            <a:gs pos="100000">
              <a:srgbClr val="4F81BD">
                <a:lumMod val="45000"/>
                <a:lumOff val="55000"/>
              </a:srgbClr>
            </a:gs>
            <a:gs pos="100000">
              <a:srgbClr val="4F81BD">
                <a:lumMod val="30000"/>
                <a:lumOff val="70000"/>
              </a:srgbClr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chemeClr val="tx1">
              <a:lumMod val="50000"/>
              <a:lumOff val="50000"/>
              <a:alpha val="50000"/>
            </a:schemeClr>
          </a:outerShdw>
        </a:effectLst>
      </xdr:spPr>
      <xdr:txBody>
        <a:bodyPr vertOverflow="clip" wrap="square" lIns="45720" tIns="32004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Inserite i dati nelle quattro celle verdi.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/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/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Non potete modificare nessun'altra cella.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tantinoforgione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68"/>
  <sheetViews>
    <sheetView tabSelected="1" zoomScaleNormal="100" workbookViewId="0">
      <selection activeCell="H4" sqref="H4"/>
    </sheetView>
  </sheetViews>
  <sheetFormatPr defaultRowHeight="13.8" x14ac:dyDescent="0.25"/>
  <cols>
    <col min="1" max="1" width="4.796875" style="1" customWidth="1"/>
    <col min="2" max="2" width="17.59765625" style="1" customWidth="1"/>
    <col min="3" max="3" width="15.3984375" style="1" customWidth="1"/>
    <col min="4" max="4" width="4.296875" style="1" customWidth="1"/>
    <col min="5" max="5" width="14.8984375" style="1" customWidth="1"/>
    <col min="6" max="6" width="18.09765625" style="1" customWidth="1"/>
    <col min="7" max="7" width="19.69921875" style="1" customWidth="1"/>
    <col min="8" max="8" width="16.796875" style="1" customWidth="1"/>
    <col min="9" max="9" width="13.19921875" style="1" bestFit="1" customWidth="1"/>
    <col min="10" max="10" width="13" style="1" customWidth="1"/>
    <col min="11" max="11" width="7.296875" style="17" bestFit="1" customWidth="1"/>
    <col min="12" max="41" width="8.796875" style="17"/>
    <col min="42" max="16384" width="8.796875" style="1"/>
  </cols>
  <sheetData>
    <row r="1" spans="1:10" ht="14.4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40.799999999999997" customHeight="1" thickTop="1" x14ac:dyDescent="0.25">
      <c r="A2" s="17"/>
      <c r="B2" s="64" t="s">
        <v>10</v>
      </c>
      <c r="C2" s="65"/>
      <c r="D2" s="17"/>
      <c r="E2" s="77" t="s">
        <v>21</v>
      </c>
      <c r="F2" s="78"/>
      <c r="G2" s="78"/>
      <c r="H2" s="78"/>
      <c r="I2" s="17"/>
      <c r="J2" s="17"/>
    </row>
    <row r="3" spans="1:10" ht="14.4" thickBot="1" x14ac:dyDescent="0.3">
      <c r="A3" s="17"/>
      <c r="B3" s="66" t="s">
        <v>11</v>
      </c>
      <c r="C3" s="67"/>
      <c r="D3" s="17"/>
      <c r="E3" s="17"/>
      <c r="F3" s="17"/>
      <c r="G3" s="17"/>
      <c r="H3" s="17"/>
      <c r="I3" s="17"/>
      <c r="J3" s="17"/>
    </row>
    <row r="4" spans="1:10" ht="15.6" thickBot="1" x14ac:dyDescent="0.3">
      <c r="A4" s="17"/>
      <c r="B4" s="68" t="s">
        <v>12</v>
      </c>
      <c r="C4" s="69"/>
      <c r="D4" s="17"/>
      <c r="E4" s="21"/>
      <c r="F4" s="22"/>
      <c r="G4" s="36" t="s">
        <v>22</v>
      </c>
      <c r="H4" s="33">
        <v>100000</v>
      </c>
      <c r="I4" s="17"/>
      <c r="J4" s="17"/>
    </row>
    <row r="5" spans="1:10" ht="15.6" thickTop="1" x14ac:dyDescent="0.25">
      <c r="A5" s="17"/>
      <c r="B5" s="17"/>
      <c r="C5" s="17"/>
      <c r="D5" s="17"/>
      <c r="E5" s="23"/>
      <c r="F5" s="24"/>
      <c r="G5" s="37" t="s">
        <v>7</v>
      </c>
      <c r="H5" s="34">
        <v>20</v>
      </c>
      <c r="I5" s="17"/>
      <c r="J5" s="17"/>
    </row>
    <row r="6" spans="1:10" ht="15" x14ac:dyDescent="0.25">
      <c r="A6" s="17"/>
      <c r="B6" s="17"/>
      <c r="C6" s="17"/>
      <c r="D6" s="17"/>
      <c r="E6" s="23"/>
      <c r="F6" s="24"/>
      <c r="G6" s="37" t="s">
        <v>18</v>
      </c>
      <c r="H6" s="35">
        <v>0.06</v>
      </c>
      <c r="I6" s="17"/>
      <c r="J6" s="17"/>
    </row>
    <row r="7" spans="1:10" ht="15.6" thickBot="1" x14ac:dyDescent="0.3">
      <c r="A7" s="17"/>
      <c r="B7" s="17"/>
      <c r="C7" s="17"/>
      <c r="D7" s="17"/>
      <c r="E7" s="25"/>
      <c r="F7" s="26"/>
      <c r="G7" s="38" t="s">
        <v>23</v>
      </c>
      <c r="H7" s="50">
        <v>0.03</v>
      </c>
      <c r="I7" s="17"/>
      <c r="J7" s="17"/>
    </row>
    <row r="8" spans="1:10" ht="15" x14ac:dyDescent="0.25">
      <c r="A8" s="17"/>
      <c r="B8" s="17"/>
      <c r="C8" s="17"/>
      <c r="D8" s="17"/>
      <c r="E8" s="27"/>
      <c r="F8" s="28"/>
      <c r="G8" s="29" t="str">
        <f>CONCATENATE("Dopo ",+H5," anni si dovrebbero guadagnare interessi per:")</f>
        <v>Dopo 20 anni si dovrebbero guadagnare interessi per:</v>
      </c>
      <c r="H8" s="45">
        <f>+B21</f>
        <v>220713.54722128459</v>
      </c>
      <c r="I8" s="17"/>
      <c r="J8" s="17"/>
    </row>
    <row r="9" spans="1:10" ht="15" x14ac:dyDescent="0.25">
      <c r="A9" s="17"/>
      <c r="B9" s="17"/>
      <c r="C9" s="17"/>
      <c r="D9" s="17"/>
      <c r="E9" s="27"/>
      <c r="F9" s="28"/>
      <c r="G9" s="29" t="s">
        <v>24</v>
      </c>
      <c r="H9" s="45">
        <f>+D21</f>
        <v>74402.212678904907</v>
      </c>
      <c r="I9" s="17"/>
      <c r="J9" s="17"/>
    </row>
    <row r="10" spans="1:10" ht="15" x14ac:dyDescent="0.25">
      <c r="A10" s="17"/>
      <c r="B10" s="17"/>
      <c r="C10" s="17"/>
      <c r="D10" s="17"/>
      <c r="E10" s="27"/>
      <c r="F10" s="28"/>
      <c r="G10" s="29" t="s">
        <v>8</v>
      </c>
      <c r="H10" s="46">
        <f>+G21</f>
        <v>-146311.33454237969</v>
      </c>
      <c r="I10" s="17"/>
      <c r="J10" s="17"/>
    </row>
    <row r="11" spans="1:10" ht="15.6" thickBot="1" x14ac:dyDescent="0.3">
      <c r="A11" s="17"/>
      <c r="B11" s="17"/>
      <c r="C11" s="17"/>
      <c r="D11" s="17"/>
      <c r="E11" s="30"/>
      <c r="F11" s="31"/>
      <c r="G11" s="32" t="s">
        <v>9</v>
      </c>
      <c r="H11" s="47">
        <f>+I21</f>
        <v>-0.66290146837108188</v>
      </c>
      <c r="I11" s="17"/>
      <c r="J11" s="17"/>
    </row>
    <row r="12" spans="1:10" ht="15" x14ac:dyDescent="0.25">
      <c r="A12" s="17"/>
      <c r="B12" s="17"/>
      <c r="C12" s="17"/>
      <c r="D12" s="17"/>
      <c r="E12" s="51"/>
      <c r="F12" s="52"/>
      <c r="G12" s="53" t="s">
        <v>25</v>
      </c>
      <c r="H12" s="54">
        <f>+H13+H10</f>
        <v>174402.21267890491</v>
      </c>
      <c r="I12" s="17"/>
      <c r="J12" s="17"/>
    </row>
    <row r="13" spans="1:10" ht="15.6" thickBot="1" x14ac:dyDescent="0.3">
      <c r="A13" s="17"/>
      <c r="B13" s="17"/>
      <c r="C13" s="17"/>
      <c r="D13" s="17"/>
      <c r="E13" s="55"/>
      <c r="F13" s="56"/>
      <c r="G13" s="57" t="s">
        <v>19</v>
      </c>
      <c r="H13" s="58">
        <f>+B21+H4</f>
        <v>320713.54722128459</v>
      </c>
      <c r="I13" s="17"/>
      <c r="J13" s="17"/>
    </row>
    <row r="14" spans="1:10" ht="15.6" thickBot="1" x14ac:dyDescent="0.3">
      <c r="A14" s="17"/>
      <c r="B14" s="17"/>
      <c r="C14" s="17"/>
      <c r="D14" s="17"/>
      <c r="E14" s="18"/>
      <c r="F14" s="18"/>
      <c r="G14" s="19"/>
      <c r="H14" s="20"/>
      <c r="I14" s="17"/>
      <c r="J14" s="17"/>
    </row>
    <row r="15" spans="1:10" ht="15" x14ac:dyDescent="0.25">
      <c r="A15" s="17"/>
      <c r="B15" s="17"/>
      <c r="C15" s="17"/>
      <c r="D15" s="17"/>
      <c r="E15" s="39"/>
      <c r="F15" s="40"/>
      <c r="G15" s="48" t="s">
        <v>27</v>
      </c>
      <c r="H15" s="41">
        <f>+H9</f>
        <v>74402.212678904907</v>
      </c>
      <c r="I15" s="17"/>
      <c r="J15" s="17"/>
    </row>
    <row r="16" spans="1:10" ht="15" x14ac:dyDescent="0.25">
      <c r="A16" s="17"/>
      <c r="B16" s="17"/>
      <c r="C16" s="17"/>
      <c r="D16" s="17"/>
      <c r="E16" s="42"/>
      <c r="F16" s="43"/>
      <c r="G16" s="49" t="s">
        <v>26</v>
      </c>
      <c r="H16" s="44">
        <f>-H10</f>
        <v>146311.33454237969</v>
      </c>
      <c r="I16" s="17"/>
      <c r="J16" s="17"/>
    </row>
    <row r="17" spans="1:10" ht="33" customHeight="1" thickBot="1" x14ac:dyDescent="0.3">
      <c r="A17" s="17"/>
      <c r="B17" s="17"/>
      <c r="C17" s="17"/>
      <c r="D17" s="17"/>
      <c r="E17" s="74" t="s">
        <v>17</v>
      </c>
      <c r="F17" s="75"/>
      <c r="G17" s="75"/>
      <c r="H17" s="76"/>
      <c r="I17" s="17"/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4.4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26.4" customHeight="1" thickBot="1" x14ac:dyDescent="0.3">
      <c r="A21" s="59"/>
      <c r="B21" s="2">
        <f>MAX(B23:B73)-H4</f>
        <v>220713.54722128459</v>
      </c>
      <c r="C21" s="3" t="s">
        <v>15</v>
      </c>
      <c r="D21" s="72">
        <f>MAX(E23:E73)-H4</f>
        <v>74402.212678904907</v>
      </c>
      <c r="E21" s="73"/>
      <c r="F21" s="3" t="s">
        <v>16</v>
      </c>
      <c r="G21" s="2">
        <f>-B21+D21</f>
        <v>-146311.33454237969</v>
      </c>
      <c r="H21" s="4" t="s">
        <v>13</v>
      </c>
      <c r="I21" s="5">
        <f>+G21/B21</f>
        <v>-0.66290146837108188</v>
      </c>
      <c r="J21" s="4" t="s">
        <v>14</v>
      </c>
    </row>
    <row r="22" spans="1:10" ht="42" customHeight="1" thickBot="1" x14ac:dyDescent="0.3">
      <c r="A22" s="59"/>
      <c r="B22" s="7" t="s">
        <v>2</v>
      </c>
      <c r="C22" s="7" t="s">
        <v>3</v>
      </c>
      <c r="D22" s="70" t="s">
        <v>4</v>
      </c>
      <c r="E22" s="71"/>
      <c r="F22" s="8" t="s">
        <v>5</v>
      </c>
      <c r="G22" s="9" t="s">
        <v>20</v>
      </c>
      <c r="H22" s="10" t="s">
        <v>6</v>
      </c>
      <c r="I22" s="10" t="s">
        <v>1</v>
      </c>
      <c r="J22" s="6" t="s">
        <v>0</v>
      </c>
    </row>
    <row r="23" spans="1:10" x14ac:dyDescent="0.25">
      <c r="A23" s="60">
        <v>0</v>
      </c>
      <c r="B23" s="61">
        <f>+H4</f>
        <v>100000</v>
      </c>
      <c r="C23" s="11">
        <f>+B23-$H$4</f>
        <v>0</v>
      </c>
      <c r="D23" s="12">
        <f>+B23</f>
        <v>100000</v>
      </c>
      <c r="E23" s="11">
        <f t="shared" ref="E23:E24" si="0">+D23-G23</f>
        <v>100000</v>
      </c>
      <c r="F23" s="11">
        <f>+E23-$H$4</f>
        <v>0</v>
      </c>
      <c r="G23" s="11">
        <v>0</v>
      </c>
      <c r="H23" s="11"/>
      <c r="I23" s="11">
        <f>+B23-E23</f>
        <v>0</v>
      </c>
      <c r="J23" s="13"/>
    </row>
    <row r="24" spans="1:10" x14ac:dyDescent="0.25">
      <c r="A24" s="60">
        <v>1</v>
      </c>
      <c r="B24" s="61">
        <f>+B23+C24</f>
        <v>106000</v>
      </c>
      <c r="C24" s="11">
        <f>+B23*$H$6</f>
        <v>6000</v>
      </c>
      <c r="D24" s="12">
        <f>+E23*(1+$H$6)</f>
        <v>106000</v>
      </c>
      <c r="E24" s="11">
        <f t="shared" si="0"/>
        <v>102820</v>
      </c>
      <c r="F24" s="11">
        <f>+E24-$H$4</f>
        <v>2820</v>
      </c>
      <c r="G24" s="11">
        <f>+D24*$H$7</f>
        <v>3180</v>
      </c>
      <c r="H24" s="11">
        <f>SUM($G$23:G24)</f>
        <v>3180</v>
      </c>
      <c r="I24" s="11">
        <f>+B24-E24</f>
        <v>3180</v>
      </c>
      <c r="J24" s="13">
        <f>+I24-H24</f>
        <v>0</v>
      </c>
    </row>
    <row r="25" spans="1:10" x14ac:dyDescent="0.25">
      <c r="A25" s="60">
        <f t="shared" ref="A25:A56" si="1">IF(A24&lt;&gt;0,IF(A24+1&gt;$H$5,0,A24+1),0)</f>
        <v>2</v>
      </c>
      <c r="B25" s="61">
        <f>IF(A25=0,0,+B24+C25)</f>
        <v>112360</v>
      </c>
      <c r="C25" s="11">
        <f>IF(A25=0,0,+B24*$H$6)</f>
        <v>6360</v>
      </c>
      <c r="D25" s="12">
        <f t="shared" ref="D25:D73" si="2">+E24*(1+$H$6)</f>
        <v>108989.20000000001</v>
      </c>
      <c r="E25" s="11">
        <f>IF(A25=0,0,+D25-G25)</f>
        <v>105719.524</v>
      </c>
      <c r="F25" s="11">
        <f t="shared" ref="F25:F56" si="3">IF(A25=0,0,+E25-$H$4)</f>
        <v>5719.5240000000049</v>
      </c>
      <c r="G25" s="11">
        <f>IF(A25=0,0,+D25*$H$7)</f>
        <v>3269.6760000000004</v>
      </c>
      <c r="H25" s="11">
        <f>IF(A25=0,0,SUM($G$23:G25))</f>
        <v>6449.6760000000004</v>
      </c>
      <c r="I25" s="11">
        <f>+B25-E25</f>
        <v>6640.4759999999951</v>
      </c>
      <c r="J25" s="13">
        <f>+I25-H25</f>
        <v>190.79999999999472</v>
      </c>
    </row>
    <row r="26" spans="1:10" x14ac:dyDescent="0.25">
      <c r="A26" s="60">
        <f t="shared" si="1"/>
        <v>3</v>
      </c>
      <c r="B26" s="61">
        <f t="shared" ref="B26:B73" si="4">IF(A26=0,0,+B25+C26)</f>
        <v>119101.6</v>
      </c>
      <c r="C26" s="11">
        <f t="shared" ref="C26:C73" si="5">IF(A26=0,0,+B25*$H$6)</f>
        <v>6741.5999999999995</v>
      </c>
      <c r="D26" s="12">
        <f t="shared" si="2"/>
        <v>112062.69544000001</v>
      </c>
      <c r="E26" s="11">
        <f t="shared" ref="E26:E73" si="6">IF(A26=0,0,+D26-G26)</f>
        <v>108700.81457680001</v>
      </c>
      <c r="F26" s="11">
        <f t="shared" si="3"/>
        <v>8700.8145768000104</v>
      </c>
      <c r="G26" s="11">
        <f t="shared" ref="G26:G73" si="7">IF(A26=0,0,+D26*$H$7)</f>
        <v>3361.8808632</v>
      </c>
      <c r="H26" s="11">
        <f>IF(A26=0,0,SUM($G$23:G26))</f>
        <v>9811.5568631999995</v>
      </c>
      <c r="I26" s="11">
        <f>+B26-E26</f>
        <v>10400.785423199995</v>
      </c>
      <c r="J26" s="13">
        <f>+I26-H26</f>
        <v>589.22855999999592</v>
      </c>
    </row>
    <row r="27" spans="1:10" x14ac:dyDescent="0.25">
      <c r="A27" s="60">
        <f t="shared" si="1"/>
        <v>4</v>
      </c>
      <c r="B27" s="61">
        <f t="shared" si="4"/>
        <v>126247.69600000001</v>
      </c>
      <c r="C27" s="11">
        <f t="shared" si="5"/>
        <v>7146.0960000000005</v>
      </c>
      <c r="D27" s="12">
        <f t="shared" si="2"/>
        <v>115222.86345140802</v>
      </c>
      <c r="E27" s="11">
        <f t="shared" si="6"/>
        <v>111766.17754786578</v>
      </c>
      <c r="F27" s="11">
        <f t="shared" si="3"/>
        <v>11766.17754786578</v>
      </c>
      <c r="G27" s="11">
        <f t="shared" si="7"/>
        <v>3456.6859035422403</v>
      </c>
      <c r="H27" s="11">
        <f>IF(A27=0,0,SUM($G$23:G27))</f>
        <v>13268.24276674224</v>
      </c>
      <c r="I27" s="11">
        <f t="shared" ref="I27:I73" si="8">+B27-E27</f>
        <v>14481.518452134231</v>
      </c>
      <c r="J27" s="13">
        <f t="shared" ref="J27:J73" si="9">+I27-H27</f>
        <v>1213.2756853919909</v>
      </c>
    </row>
    <row r="28" spans="1:10" x14ac:dyDescent="0.25">
      <c r="A28" s="60">
        <f t="shared" si="1"/>
        <v>5</v>
      </c>
      <c r="B28" s="61">
        <f t="shared" si="4"/>
        <v>133822.55776000003</v>
      </c>
      <c r="C28" s="11">
        <f t="shared" si="5"/>
        <v>7574.8617600000007</v>
      </c>
      <c r="D28" s="12">
        <f t="shared" si="2"/>
        <v>118472.14820073773</v>
      </c>
      <c r="E28" s="11">
        <f t="shared" si="6"/>
        <v>114917.98375471561</v>
      </c>
      <c r="F28" s="11">
        <f t="shared" si="3"/>
        <v>14917.983754715606</v>
      </c>
      <c r="G28" s="11">
        <f t="shared" si="7"/>
        <v>3554.1644460221319</v>
      </c>
      <c r="H28" s="11">
        <f>IF(A28=0,0,SUM($G$23:G28))</f>
        <v>16822.40721276437</v>
      </c>
      <c r="I28" s="11">
        <f t="shared" si="8"/>
        <v>18904.574005284419</v>
      </c>
      <c r="J28" s="13">
        <f t="shared" si="9"/>
        <v>2082.1667925200491</v>
      </c>
    </row>
    <row r="29" spans="1:10" x14ac:dyDescent="0.25">
      <c r="A29" s="60">
        <f t="shared" si="1"/>
        <v>6</v>
      </c>
      <c r="B29" s="61">
        <f t="shared" si="4"/>
        <v>141851.91122560002</v>
      </c>
      <c r="C29" s="11">
        <f t="shared" si="5"/>
        <v>8029.3534656000011</v>
      </c>
      <c r="D29" s="12">
        <f t="shared" si="2"/>
        <v>121813.06277999855</v>
      </c>
      <c r="E29" s="11">
        <f t="shared" si="6"/>
        <v>118158.67089659859</v>
      </c>
      <c r="F29" s="11">
        <f t="shared" si="3"/>
        <v>18158.670896598589</v>
      </c>
      <c r="G29" s="11">
        <f t="shared" si="7"/>
        <v>3654.3918833999564</v>
      </c>
      <c r="H29" s="11">
        <f>IF(A29=0,0,SUM($G$23:G29))</f>
        <v>20476.799096164326</v>
      </c>
      <c r="I29" s="11">
        <f t="shared" si="8"/>
        <v>23693.240329001434</v>
      </c>
      <c r="J29" s="13">
        <f t="shared" si="9"/>
        <v>3216.4412328371072</v>
      </c>
    </row>
    <row r="30" spans="1:10" x14ac:dyDescent="0.25">
      <c r="A30" s="60">
        <f t="shared" si="1"/>
        <v>7</v>
      </c>
      <c r="B30" s="61">
        <f t="shared" si="4"/>
        <v>150363.02589913603</v>
      </c>
      <c r="C30" s="11">
        <f t="shared" si="5"/>
        <v>8511.1146735360016</v>
      </c>
      <c r="D30" s="12">
        <f t="shared" si="2"/>
        <v>125248.19115039452</v>
      </c>
      <c r="E30" s="11">
        <f t="shared" si="6"/>
        <v>121490.74541588267</v>
      </c>
      <c r="F30" s="11">
        <f t="shared" si="3"/>
        <v>21490.745415882673</v>
      </c>
      <c r="G30" s="11">
        <f t="shared" si="7"/>
        <v>3757.4457345118353</v>
      </c>
      <c r="H30" s="11">
        <f>IF(A30=0,0,SUM($G$23:G30))</f>
        <v>24234.244830676162</v>
      </c>
      <c r="I30" s="11">
        <f t="shared" si="8"/>
        <v>28872.280483253358</v>
      </c>
      <c r="J30" s="13">
        <f t="shared" si="9"/>
        <v>4638.0356525771967</v>
      </c>
    </row>
    <row r="31" spans="1:10" x14ac:dyDescent="0.25">
      <c r="A31" s="60">
        <f t="shared" si="1"/>
        <v>8</v>
      </c>
      <c r="B31" s="61">
        <f t="shared" si="4"/>
        <v>159384.80745308418</v>
      </c>
      <c r="C31" s="11">
        <f t="shared" si="5"/>
        <v>9021.7815539481617</v>
      </c>
      <c r="D31" s="12">
        <f t="shared" si="2"/>
        <v>128780.19014083564</v>
      </c>
      <c r="E31" s="11">
        <f t="shared" si="6"/>
        <v>124916.78443661057</v>
      </c>
      <c r="F31" s="11">
        <f t="shared" si="3"/>
        <v>24916.784436610571</v>
      </c>
      <c r="G31" s="11">
        <f t="shared" si="7"/>
        <v>3863.4057042250688</v>
      </c>
      <c r="H31" s="11">
        <f>IF(A31=0,0,SUM($G$23:G31))</f>
        <v>28097.65053490123</v>
      </c>
      <c r="I31" s="11">
        <f t="shared" si="8"/>
        <v>34468.023016473613</v>
      </c>
      <c r="J31" s="13">
        <f t="shared" si="9"/>
        <v>6370.3724815723835</v>
      </c>
    </row>
    <row r="32" spans="1:10" x14ac:dyDescent="0.25">
      <c r="A32" s="60">
        <f t="shared" si="1"/>
        <v>9</v>
      </c>
      <c r="B32" s="61">
        <f t="shared" si="4"/>
        <v>168947.89590026924</v>
      </c>
      <c r="C32" s="11">
        <f t="shared" si="5"/>
        <v>9563.0884471850513</v>
      </c>
      <c r="D32" s="12">
        <f t="shared" si="2"/>
        <v>132411.7915028072</v>
      </c>
      <c r="E32" s="11">
        <f t="shared" si="6"/>
        <v>128439.43775772299</v>
      </c>
      <c r="F32" s="11">
        <f t="shared" si="3"/>
        <v>28439.43775772299</v>
      </c>
      <c r="G32" s="11">
        <f t="shared" si="7"/>
        <v>3972.3537450842159</v>
      </c>
      <c r="H32" s="11">
        <f>IF(A32=0,0,SUM($G$23:G32))</f>
        <v>32070.004279985445</v>
      </c>
      <c r="I32" s="11">
        <f t="shared" si="8"/>
        <v>40508.458142546253</v>
      </c>
      <c r="J32" s="13">
        <f t="shared" si="9"/>
        <v>8438.4538625608075</v>
      </c>
    </row>
    <row r="33" spans="1:10" x14ac:dyDescent="0.25">
      <c r="A33" s="60">
        <f t="shared" si="1"/>
        <v>10</v>
      </c>
      <c r="B33" s="61">
        <f t="shared" si="4"/>
        <v>179084.7696542854</v>
      </c>
      <c r="C33" s="11">
        <f t="shared" si="5"/>
        <v>10136.873754016155</v>
      </c>
      <c r="D33" s="12">
        <f t="shared" si="2"/>
        <v>136145.80402318639</v>
      </c>
      <c r="E33" s="11">
        <f t="shared" si="6"/>
        <v>132061.42990249078</v>
      </c>
      <c r="F33" s="11">
        <f t="shared" si="3"/>
        <v>32061.429902490781</v>
      </c>
      <c r="G33" s="11">
        <f t="shared" si="7"/>
        <v>4084.3741206955915</v>
      </c>
      <c r="H33" s="11">
        <f>IF(A33=0,0,SUM($G$23:G33))</f>
        <v>36154.378400681038</v>
      </c>
      <c r="I33" s="11">
        <f t="shared" si="8"/>
        <v>47023.339751794614</v>
      </c>
      <c r="J33" s="13">
        <f t="shared" si="9"/>
        <v>10868.961351113576</v>
      </c>
    </row>
    <row r="34" spans="1:10" x14ac:dyDescent="0.25">
      <c r="A34" s="60">
        <f t="shared" si="1"/>
        <v>11</v>
      </c>
      <c r="B34" s="61">
        <f t="shared" si="4"/>
        <v>189829.85583354253</v>
      </c>
      <c r="C34" s="11">
        <f t="shared" si="5"/>
        <v>10745.086179257123</v>
      </c>
      <c r="D34" s="12">
        <f t="shared" si="2"/>
        <v>139985.11569664025</v>
      </c>
      <c r="E34" s="11">
        <f t="shared" si="6"/>
        <v>135785.56222574104</v>
      </c>
      <c r="F34" s="11">
        <f t="shared" si="3"/>
        <v>35785.562225741043</v>
      </c>
      <c r="G34" s="11">
        <f t="shared" si="7"/>
        <v>4199.5534708992072</v>
      </c>
      <c r="H34" s="11">
        <f>IF(A34=0,0,SUM($G$23:G34))</f>
        <v>40353.931871580244</v>
      </c>
      <c r="I34" s="11">
        <f t="shared" si="8"/>
        <v>54044.29360780149</v>
      </c>
      <c r="J34" s="13">
        <f t="shared" si="9"/>
        <v>13690.361736221246</v>
      </c>
    </row>
    <row r="35" spans="1:10" x14ac:dyDescent="0.25">
      <c r="A35" s="60">
        <f t="shared" si="1"/>
        <v>12</v>
      </c>
      <c r="B35" s="61">
        <f t="shared" si="4"/>
        <v>201219.64718355509</v>
      </c>
      <c r="C35" s="11">
        <f t="shared" si="5"/>
        <v>11389.791350012552</v>
      </c>
      <c r="D35" s="12">
        <f t="shared" si="2"/>
        <v>143932.69595928551</v>
      </c>
      <c r="E35" s="11">
        <f t="shared" si="6"/>
        <v>139614.71508050695</v>
      </c>
      <c r="F35" s="11">
        <f t="shared" si="3"/>
        <v>39614.715080506954</v>
      </c>
      <c r="G35" s="11">
        <f t="shared" si="7"/>
        <v>4317.9808787785651</v>
      </c>
      <c r="H35" s="11">
        <f>IF(A35=0,0,SUM($G$23:G35))</f>
        <v>44671.91275035881</v>
      </c>
      <c r="I35" s="11">
        <f t="shared" si="8"/>
        <v>61604.932103048137</v>
      </c>
      <c r="J35" s="13">
        <f t="shared" si="9"/>
        <v>16933.019352689327</v>
      </c>
    </row>
    <row r="36" spans="1:10" x14ac:dyDescent="0.25">
      <c r="A36" s="60">
        <f t="shared" si="1"/>
        <v>13</v>
      </c>
      <c r="B36" s="61">
        <f t="shared" si="4"/>
        <v>213292.82601456839</v>
      </c>
      <c r="C36" s="11">
        <f t="shared" si="5"/>
        <v>12073.178831013305</v>
      </c>
      <c r="D36" s="12">
        <f t="shared" si="2"/>
        <v>147991.59798533737</v>
      </c>
      <c r="E36" s="11">
        <f t="shared" si="6"/>
        <v>143551.85004577725</v>
      </c>
      <c r="F36" s="11">
        <f t="shared" si="3"/>
        <v>43551.850045777246</v>
      </c>
      <c r="G36" s="11">
        <f t="shared" si="7"/>
        <v>4439.7479395601213</v>
      </c>
      <c r="H36" s="11">
        <f>IF(A36=0,0,SUM($G$23:G36))</f>
        <v>49111.660689918928</v>
      </c>
      <c r="I36" s="11">
        <f t="shared" si="8"/>
        <v>69740.975968791143</v>
      </c>
      <c r="J36" s="13">
        <f t="shared" si="9"/>
        <v>20629.315278872215</v>
      </c>
    </row>
    <row r="37" spans="1:10" x14ac:dyDescent="0.25">
      <c r="A37" s="60">
        <f t="shared" si="1"/>
        <v>14</v>
      </c>
      <c r="B37" s="61">
        <f t="shared" si="4"/>
        <v>226090.3955754425</v>
      </c>
      <c r="C37" s="11">
        <f t="shared" si="5"/>
        <v>12797.569560874103</v>
      </c>
      <c r="D37" s="12">
        <f t="shared" si="2"/>
        <v>152164.9610485239</v>
      </c>
      <c r="E37" s="11">
        <f t="shared" si="6"/>
        <v>147600.01221706817</v>
      </c>
      <c r="F37" s="11">
        <f t="shared" si="3"/>
        <v>47600.012217068172</v>
      </c>
      <c r="G37" s="11">
        <f t="shared" si="7"/>
        <v>4564.9488314557166</v>
      </c>
      <c r="H37" s="11">
        <f>IF(A37=0,0,SUM($G$23:G37))</f>
        <v>53676.609521374645</v>
      </c>
      <c r="I37" s="11">
        <f t="shared" si="8"/>
        <v>78490.383358374325</v>
      </c>
      <c r="J37" s="13">
        <f t="shared" si="9"/>
        <v>24813.77383699968</v>
      </c>
    </row>
    <row r="38" spans="1:10" x14ac:dyDescent="0.25">
      <c r="A38" s="60">
        <f t="shared" si="1"/>
        <v>15</v>
      </c>
      <c r="B38" s="61">
        <f t="shared" si="4"/>
        <v>239655.81930996905</v>
      </c>
      <c r="C38" s="11">
        <f t="shared" si="5"/>
        <v>13565.42373452655</v>
      </c>
      <c r="D38" s="12">
        <f t="shared" si="2"/>
        <v>156456.01295009226</v>
      </c>
      <c r="E38" s="11">
        <f t="shared" si="6"/>
        <v>151762.33256158949</v>
      </c>
      <c r="F38" s="11">
        <f t="shared" si="3"/>
        <v>51762.332561589486</v>
      </c>
      <c r="G38" s="11">
        <f t="shared" si="7"/>
        <v>4693.6803885027675</v>
      </c>
      <c r="H38" s="11">
        <f>IF(A38=0,0,SUM($G$23:G38))</f>
        <v>58370.289909877414</v>
      </c>
      <c r="I38" s="11">
        <f t="shared" si="8"/>
        <v>87893.486748379568</v>
      </c>
      <c r="J38" s="13">
        <f t="shared" si="9"/>
        <v>29523.196838502154</v>
      </c>
    </row>
    <row r="39" spans="1:10" x14ac:dyDescent="0.25">
      <c r="A39" s="60">
        <f t="shared" si="1"/>
        <v>16</v>
      </c>
      <c r="B39" s="61">
        <f t="shared" si="4"/>
        <v>254035.16846856719</v>
      </c>
      <c r="C39" s="11">
        <f t="shared" si="5"/>
        <v>14379.349158598143</v>
      </c>
      <c r="D39" s="12">
        <f t="shared" si="2"/>
        <v>160868.07251528488</v>
      </c>
      <c r="E39" s="11">
        <f t="shared" si="6"/>
        <v>156042.03033982633</v>
      </c>
      <c r="F39" s="11">
        <f t="shared" si="3"/>
        <v>56042.030339826335</v>
      </c>
      <c r="G39" s="11">
        <f t="shared" si="7"/>
        <v>4826.0421754585459</v>
      </c>
      <c r="H39" s="11">
        <f>IF(A39=0,0,SUM($G$23:G39))</f>
        <v>63196.332085335962</v>
      </c>
      <c r="I39" s="11">
        <f t="shared" si="8"/>
        <v>97993.138128740859</v>
      </c>
      <c r="J39" s="13">
        <f t="shared" si="9"/>
        <v>34796.806043404897</v>
      </c>
    </row>
    <row r="40" spans="1:10" x14ac:dyDescent="0.25">
      <c r="A40" s="60">
        <f t="shared" si="1"/>
        <v>17</v>
      </c>
      <c r="B40" s="61">
        <f t="shared" si="4"/>
        <v>269277.27857668122</v>
      </c>
      <c r="C40" s="11">
        <f t="shared" si="5"/>
        <v>15242.110108114031</v>
      </c>
      <c r="D40" s="12">
        <f t="shared" si="2"/>
        <v>165404.55216021591</v>
      </c>
      <c r="E40" s="11">
        <f t="shared" si="6"/>
        <v>160442.41559540943</v>
      </c>
      <c r="F40" s="11">
        <f t="shared" si="3"/>
        <v>60442.415595409431</v>
      </c>
      <c r="G40" s="11">
        <f t="shared" si="7"/>
        <v>4962.1365648064775</v>
      </c>
      <c r="H40" s="11">
        <f>IF(A40=0,0,SUM($G$23:G40))</f>
        <v>68158.468650142444</v>
      </c>
      <c r="I40" s="11">
        <f t="shared" si="8"/>
        <v>108834.86298127178</v>
      </c>
      <c r="J40" s="13">
        <f t="shared" si="9"/>
        <v>40676.394331129341</v>
      </c>
    </row>
    <row r="41" spans="1:10" x14ac:dyDescent="0.25">
      <c r="A41" s="60">
        <f t="shared" si="1"/>
        <v>18</v>
      </c>
      <c r="B41" s="61">
        <f t="shared" si="4"/>
        <v>285433.91529128212</v>
      </c>
      <c r="C41" s="11">
        <f t="shared" si="5"/>
        <v>16156.636714600872</v>
      </c>
      <c r="D41" s="12">
        <f t="shared" si="2"/>
        <v>170068.96053113401</v>
      </c>
      <c r="E41" s="11">
        <f t="shared" si="6"/>
        <v>164966.89171520001</v>
      </c>
      <c r="F41" s="11">
        <f t="shared" si="3"/>
        <v>64966.891715200007</v>
      </c>
      <c r="G41" s="11">
        <f t="shared" si="7"/>
        <v>5102.0688159340198</v>
      </c>
      <c r="H41" s="11">
        <f>IF(A41=0,0,SUM($G$23:G41))</f>
        <v>73260.537466076465</v>
      </c>
      <c r="I41" s="11">
        <f t="shared" si="8"/>
        <v>120467.02357608211</v>
      </c>
      <c r="J41" s="13">
        <f t="shared" si="9"/>
        <v>47206.486110005644</v>
      </c>
    </row>
    <row r="42" spans="1:10" x14ac:dyDescent="0.25">
      <c r="A42" s="60">
        <f t="shared" si="1"/>
        <v>19</v>
      </c>
      <c r="B42" s="61">
        <f t="shared" si="4"/>
        <v>302559.95020875905</v>
      </c>
      <c r="C42" s="11">
        <f t="shared" si="5"/>
        <v>17126.034917476925</v>
      </c>
      <c r="D42" s="12">
        <f t="shared" si="2"/>
        <v>174864.90521811202</v>
      </c>
      <c r="E42" s="11">
        <f t="shared" si="6"/>
        <v>169618.95806156867</v>
      </c>
      <c r="F42" s="11">
        <f t="shared" si="3"/>
        <v>69618.958061568672</v>
      </c>
      <c r="G42" s="11">
        <f t="shared" si="7"/>
        <v>5245.9471565433605</v>
      </c>
      <c r="H42" s="11">
        <f>IF(A42=0,0,SUM($G$23:G42))</f>
        <v>78506.484622619828</v>
      </c>
      <c r="I42" s="11">
        <f t="shared" si="8"/>
        <v>132940.99214719038</v>
      </c>
      <c r="J42" s="13">
        <f t="shared" si="9"/>
        <v>54434.507524570552</v>
      </c>
    </row>
    <row r="43" spans="1:10" x14ac:dyDescent="0.25">
      <c r="A43" s="60">
        <f t="shared" si="1"/>
        <v>20</v>
      </c>
      <c r="B43" s="61">
        <f t="shared" si="4"/>
        <v>320713.54722128459</v>
      </c>
      <c r="C43" s="11">
        <f t="shared" si="5"/>
        <v>18153.597012525541</v>
      </c>
      <c r="D43" s="12">
        <f t="shared" si="2"/>
        <v>179796.0955452628</v>
      </c>
      <c r="E43" s="11">
        <f t="shared" si="6"/>
        <v>174402.21267890491</v>
      </c>
      <c r="F43" s="11">
        <f t="shared" si="3"/>
        <v>74402.212678904907</v>
      </c>
      <c r="G43" s="11">
        <f t="shared" si="7"/>
        <v>5393.8828663578834</v>
      </c>
      <c r="H43" s="11">
        <f>IF(A43=0,0,SUM($G$23:G43))</f>
        <v>83900.367488977718</v>
      </c>
      <c r="I43" s="11">
        <f t="shared" si="8"/>
        <v>146311.33454237969</v>
      </c>
      <c r="J43" s="13">
        <f t="shared" si="9"/>
        <v>62410.967053401968</v>
      </c>
    </row>
    <row r="44" spans="1:10" x14ac:dyDescent="0.25">
      <c r="A44" s="60">
        <f t="shared" si="1"/>
        <v>0</v>
      </c>
      <c r="B44" s="61">
        <f t="shared" si="4"/>
        <v>0</v>
      </c>
      <c r="C44" s="11">
        <f t="shared" si="5"/>
        <v>0</v>
      </c>
      <c r="D44" s="12">
        <f t="shared" si="2"/>
        <v>184866.3454396392</v>
      </c>
      <c r="E44" s="11">
        <f t="shared" si="6"/>
        <v>0</v>
      </c>
      <c r="F44" s="11">
        <f t="shared" si="3"/>
        <v>0</v>
      </c>
      <c r="G44" s="11">
        <f t="shared" si="7"/>
        <v>0</v>
      </c>
      <c r="H44" s="11">
        <f>IF(A44=0,0,SUM($G$23:G44))</f>
        <v>0</v>
      </c>
      <c r="I44" s="11">
        <f t="shared" si="8"/>
        <v>0</v>
      </c>
      <c r="J44" s="13">
        <f t="shared" si="9"/>
        <v>0</v>
      </c>
    </row>
    <row r="45" spans="1:10" x14ac:dyDescent="0.25">
      <c r="A45" s="60">
        <f t="shared" si="1"/>
        <v>0</v>
      </c>
      <c r="B45" s="61">
        <f t="shared" si="4"/>
        <v>0</v>
      </c>
      <c r="C45" s="11">
        <f t="shared" si="5"/>
        <v>0</v>
      </c>
      <c r="D45" s="12">
        <f t="shared" si="2"/>
        <v>0</v>
      </c>
      <c r="E45" s="11">
        <f t="shared" si="6"/>
        <v>0</v>
      </c>
      <c r="F45" s="11">
        <f t="shared" si="3"/>
        <v>0</v>
      </c>
      <c r="G45" s="11">
        <f t="shared" si="7"/>
        <v>0</v>
      </c>
      <c r="H45" s="11">
        <f>IF(A45=0,0,SUM($G$23:G45))</f>
        <v>0</v>
      </c>
      <c r="I45" s="11">
        <f t="shared" si="8"/>
        <v>0</v>
      </c>
      <c r="J45" s="13">
        <f t="shared" si="9"/>
        <v>0</v>
      </c>
    </row>
    <row r="46" spans="1:10" x14ac:dyDescent="0.25">
      <c r="A46" s="60">
        <f t="shared" si="1"/>
        <v>0</v>
      </c>
      <c r="B46" s="61">
        <f t="shared" si="4"/>
        <v>0</v>
      </c>
      <c r="C46" s="11">
        <f t="shared" si="5"/>
        <v>0</v>
      </c>
      <c r="D46" s="12">
        <f t="shared" si="2"/>
        <v>0</v>
      </c>
      <c r="E46" s="11">
        <f t="shared" si="6"/>
        <v>0</v>
      </c>
      <c r="F46" s="11">
        <f t="shared" si="3"/>
        <v>0</v>
      </c>
      <c r="G46" s="11">
        <f t="shared" si="7"/>
        <v>0</v>
      </c>
      <c r="H46" s="11">
        <f>IF(A46=0,0,SUM($G$23:G46))</f>
        <v>0</v>
      </c>
      <c r="I46" s="11">
        <f t="shared" si="8"/>
        <v>0</v>
      </c>
      <c r="J46" s="13">
        <f t="shared" si="9"/>
        <v>0</v>
      </c>
    </row>
    <row r="47" spans="1:10" x14ac:dyDescent="0.25">
      <c r="A47" s="60">
        <f t="shared" si="1"/>
        <v>0</v>
      </c>
      <c r="B47" s="61">
        <f t="shared" si="4"/>
        <v>0</v>
      </c>
      <c r="C47" s="11">
        <f t="shared" si="5"/>
        <v>0</v>
      </c>
      <c r="D47" s="12">
        <f t="shared" si="2"/>
        <v>0</v>
      </c>
      <c r="E47" s="11">
        <f t="shared" si="6"/>
        <v>0</v>
      </c>
      <c r="F47" s="11">
        <f t="shared" si="3"/>
        <v>0</v>
      </c>
      <c r="G47" s="11">
        <f t="shared" si="7"/>
        <v>0</v>
      </c>
      <c r="H47" s="11">
        <f>IF(A47=0,0,SUM($G$23:G47))</f>
        <v>0</v>
      </c>
      <c r="I47" s="11">
        <f t="shared" si="8"/>
        <v>0</v>
      </c>
      <c r="J47" s="13">
        <f t="shared" si="9"/>
        <v>0</v>
      </c>
    </row>
    <row r="48" spans="1:10" x14ac:dyDescent="0.25">
      <c r="A48" s="60">
        <f t="shared" si="1"/>
        <v>0</v>
      </c>
      <c r="B48" s="61">
        <f t="shared" si="4"/>
        <v>0</v>
      </c>
      <c r="C48" s="11">
        <f t="shared" si="5"/>
        <v>0</v>
      </c>
      <c r="D48" s="12">
        <f t="shared" si="2"/>
        <v>0</v>
      </c>
      <c r="E48" s="11">
        <f t="shared" si="6"/>
        <v>0</v>
      </c>
      <c r="F48" s="11">
        <f t="shared" si="3"/>
        <v>0</v>
      </c>
      <c r="G48" s="11">
        <f t="shared" si="7"/>
        <v>0</v>
      </c>
      <c r="H48" s="11">
        <f>IF(A48=0,0,SUM($G$23:G48))</f>
        <v>0</v>
      </c>
      <c r="I48" s="11">
        <f t="shared" si="8"/>
        <v>0</v>
      </c>
      <c r="J48" s="13">
        <f t="shared" si="9"/>
        <v>0</v>
      </c>
    </row>
    <row r="49" spans="1:10" x14ac:dyDescent="0.25">
      <c r="A49" s="60">
        <f t="shared" si="1"/>
        <v>0</v>
      </c>
      <c r="B49" s="61">
        <f t="shared" si="4"/>
        <v>0</v>
      </c>
      <c r="C49" s="11">
        <f t="shared" si="5"/>
        <v>0</v>
      </c>
      <c r="D49" s="12">
        <f t="shared" si="2"/>
        <v>0</v>
      </c>
      <c r="E49" s="11">
        <f t="shared" si="6"/>
        <v>0</v>
      </c>
      <c r="F49" s="11">
        <f t="shared" si="3"/>
        <v>0</v>
      </c>
      <c r="G49" s="11">
        <f t="shared" si="7"/>
        <v>0</v>
      </c>
      <c r="H49" s="11">
        <f>IF(A49=0,0,SUM($G$23:G49))</f>
        <v>0</v>
      </c>
      <c r="I49" s="11">
        <f t="shared" si="8"/>
        <v>0</v>
      </c>
      <c r="J49" s="13">
        <f t="shared" si="9"/>
        <v>0</v>
      </c>
    </row>
    <row r="50" spans="1:10" x14ac:dyDescent="0.25">
      <c r="A50" s="60">
        <f t="shared" si="1"/>
        <v>0</v>
      </c>
      <c r="B50" s="61">
        <f t="shared" si="4"/>
        <v>0</v>
      </c>
      <c r="C50" s="11">
        <f t="shared" si="5"/>
        <v>0</v>
      </c>
      <c r="D50" s="12">
        <f t="shared" si="2"/>
        <v>0</v>
      </c>
      <c r="E50" s="11">
        <f t="shared" si="6"/>
        <v>0</v>
      </c>
      <c r="F50" s="11">
        <f t="shared" si="3"/>
        <v>0</v>
      </c>
      <c r="G50" s="11">
        <f t="shared" si="7"/>
        <v>0</v>
      </c>
      <c r="H50" s="11">
        <f>IF(A50=0,0,SUM($G$23:G50))</f>
        <v>0</v>
      </c>
      <c r="I50" s="11">
        <f t="shared" si="8"/>
        <v>0</v>
      </c>
      <c r="J50" s="13">
        <f t="shared" si="9"/>
        <v>0</v>
      </c>
    </row>
    <row r="51" spans="1:10" x14ac:dyDescent="0.25">
      <c r="A51" s="60">
        <f t="shared" si="1"/>
        <v>0</v>
      </c>
      <c r="B51" s="61">
        <f t="shared" si="4"/>
        <v>0</v>
      </c>
      <c r="C51" s="11">
        <f t="shared" si="5"/>
        <v>0</v>
      </c>
      <c r="D51" s="12">
        <f t="shared" si="2"/>
        <v>0</v>
      </c>
      <c r="E51" s="11">
        <f t="shared" si="6"/>
        <v>0</v>
      </c>
      <c r="F51" s="11">
        <f t="shared" si="3"/>
        <v>0</v>
      </c>
      <c r="G51" s="11">
        <f t="shared" si="7"/>
        <v>0</v>
      </c>
      <c r="H51" s="11">
        <f>IF(A51=0,0,SUM($G$23:G51))</f>
        <v>0</v>
      </c>
      <c r="I51" s="11">
        <f t="shared" si="8"/>
        <v>0</v>
      </c>
      <c r="J51" s="13">
        <f t="shared" si="9"/>
        <v>0</v>
      </c>
    </row>
    <row r="52" spans="1:10" x14ac:dyDescent="0.25">
      <c r="A52" s="60">
        <f t="shared" si="1"/>
        <v>0</v>
      </c>
      <c r="B52" s="61">
        <f t="shared" si="4"/>
        <v>0</v>
      </c>
      <c r="C52" s="11">
        <f t="shared" si="5"/>
        <v>0</v>
      </c>
      <c r="D52" s="12">
        <f t="shared" si="2"/>
        <v>0</v>
      </c>
      <c r="E52" s="11">
        <f t="shared" si="6"/>
        <v>0</v>
      </c>
      <c r="F52" s="11">
        <f t="shared" si="3"/>
        <v>0</v>
      </c>
      <c r="G52" s="11">
        <f t="shared" si="7"/>
        <v>0</v>
      </c>
      <c r="H52" s="11">
        <f>IF(A52=0,0,SUM($G$23:G52))</f>
        <v>0</v>
      </c>
      <c r="I52" s="11">
        <f t="shared" si="8"/>
        <v>0</v>
      </c>
      <c r="J52" s="13">
        <f t="shared" si="9"/>
        <v>0</v>
      </c>
    </row>
    <row r="53" spans="1:10" x14ac:dyDescent="0.25">
      <c r="A53" s="60">
        <f t="shared" si="1"/>
        <v>0</v>
      </c>
      <c r="B53" s="61">
        <f t="shared" si="4"/>
        <v>0</v>
      </c>
      <c r="C53" s="11">
        <f t="shared" si="5"/>
        <v>0</v>
      </c>
      <c r="D53" s="12">
        <f t="shared" si="2"/>
        <v>0</v>
      </c>
      <c r="E53" s="11">
        <f t="shared" si="6"/>
        <v>0</v>
      </c>
      <c r="F53" s="11">
        <f t="shared" si="3"/>
        <v>0</v>
      </c>
      <c r="G53" s="11">
        <f t="shared" si="7"/>
        <v>0</v>
      </c>
      <c r="H53" s="11">
        <f>IF(A53=0,0,SUM($G$23:G53))</f>
        <v>0</v>
      </c>
      <c r="I53" s="11">
        <f t="shared" si="8"/>
        <v>0</v>
      </c>
      <c r="J53" s="13">
        <f t="shared" si="9"/>
        <v>0</v>
      </c>
    </row>
    <row r="54" spans="1:10" x14ac:dyDescent="0.25">
      <c r="A54" s="60">
        <f t="shared" si="1"/>
        <v>0</v>
      </c>
      <c r="B54" s="61">
        <f t="shared" si="4"/>
        <v>0</v>
      </c>
      <c r="C54" s="11">
        <f t="shared" si="5"/>
        <v>0</v>
      </c>
      <c r="D54" s="12">
        <f t="shared" si="2"/>
        <v>0</v>
      </c>
      <c r="E54" s="11">
        <f t="shared" si="6"/>
        <v>0</v>
      </c>
      <c r="F54" s="11">
        <f t="shared" si="3"/>
        <v>0</v>
      </c>
      <c r="G54" s="11">
        <f t="shared" si="7"/>
        <v>0</v>
      </c>
      <c r="H54" s="11">
        <f>IF(A54=0,0,SUM($G$23:G54))</f>
        <v>0</v>
      </c>
      <c r="I54" s="11">
        <f t="shared" si="8"/>
        <v>0</v>
      </c>
      <c r="J54" s="13">
        <f t="shared" si="9"/>
        <v>0</v>
      </c>
    </row>
    <row r="55" spans="1:10" x14ac:dyDescent="0.25">
      <c r="A55" s="60">
        <f t="shared" si="1"/>
        <v>0</v>
      </c>
      <c r="B55" s="61">
        <f t="shared" si="4"/>
        <v>0</v>
      </c>
      <c r="C55" s="11">
        <f t="shared" si="5"/>
        <v>0</v>
      </c>
      <c r="D55" s="12">
        <f t="shared" si="2"/>
        <v>0</v>
      </c>
      <c r="E55" s="11">
        <f t="shared" si="6"/>
        <v>0</v>
      </c>
      <c r="F55" s="11">
        <f t="shared" si="3"/>
        <v>0</v>
      </c>
      <c r="G55" s="11">
        <f t="shared" si="7"/>
        <v>0</v>
      </c>
      <c r="H55" s="11">
        <f>IF(A55=0,0,SUM($G$23:G55))</f>
        <v>0</v>
      </c>
      <c r="I55" s="11">
        <f t="shared" si="8"/>
        <v>0</v>
      </c>
      <c r="J55" s="13">
        <f t="shared" si="9"/>
        <v>0</v>
      </c>
    </row>
    <row r="56" spans="1:10" x14ac:dyDescent="0.25">
      <c r="A56" s="60">
        <f t="shared" si="1"/>
        <v>0</v>
      </c>
      <c r="B56" s="61">
        <f t="shared" si="4"/>
        <v>0</v>
      </c>
      <c r="C56" s="11">
        <f t="shared" si="5"/>
        <v>0</v>
      </c>
      <c r="D56" s="12">
        <f t="shared" si="2"/>
        <v>0</v>
      </c>
      <c r="E56" s="11">
        <f t="shared" si="6"/>
        <v>0</v>
      </c>
      <c r="F56" s="11">
        <f t="shared" si="3"/>
        <v>0</v>
      </c>
      <c r="G56" s="11">
        <f t="shared" si="7"/>
        <v>0</v>
      </c>
      <c r="H56" s="11">
        <f>IF(A56=0,0,SUM($G$23:G56))</f>
        <v>0</v>
      </c>
      <c r="I56" s="11">
        <f t="shared" si="8"/>
        <v>0</v>
      </c>
      <c r="J56" s="13">
        <f t="shared" si="9"/>
        <v>0</v>
      </c>
    </row>
    <row r="57" spans="1:10" x14ac:dyDescent="0.25">
      <c r="A57" s="60">
        <f t="shared" ref="A57:A73" si="10">IF(A56&lt;&gt;0,IF(A56+1&gt;$H$5,0,A56+1),0)</f>
        <v>0</v>
      </c>
      <c r="B57" s="61">
        <f t="shared" si="4"/>
        <v>0</v>
      </c>
      <c r="C57" s="11">
        <f t="shared" si="5"/>
        <v>0</v>
      </c>
      <c r="D57" s="12">
        <f t="shared" si="2"/>
        <v>0</v>
      </c>
      <c r="E57" s="11">
        <f t="shared" si="6"/>
        <v>0</v>
      </c>
      <c r="F57" s="11">
        <f t="shared" ref="F57:F73" si="11">IF(A57=0,0,+E57-$H$4)</f>
        <v>0</v>
      </c>
      <c r="G57" s="11">
        <f t="shared" si="7"/>
        <v>0</v>
      </c>
      <c r="H57" s="11">
        <f>IF(A57=0,0,SUM($G$23:G57))</f>
        <v>0</v>
      </c>
      <c r="I57" s="11">
        <f t="shared" si="8"/>
        <v>0</v>
      </c>
      <c r="J57" s="13">
        <f t="shared" si="9"/>
        <v>0</v>
      </c>
    </row>
    <row r="58" spans="1:10" x14ac:dyDescent="0.25">
      <c r="A58" s="60">
        <f t="shared" si="10"/>
        <v>0</v>
      </c>
      <c r="B58" s="61">
        <f t="shared" si="4"/>
        <v>0</v>
      </c>
      <c r="C58" s="11">
        <f t="shared" si="5"/>
        <v>0</v>
      </c>
      <c r="D58" s="12">
        <f t="shared" si="2"/>
        <v>0</v>
      </c>
      <c r="E58" s="11">
        <f t="shared" si="6"/>
        <v>0</v>
      </c>
      <c r="F58" s="11">
        <f t="shared" si="11"/>
        <v>0</v>
      </c>
      <c r="G58" s="11">
        <f t="shared" si="7"/>
        <v>0</v>
      </c>
      <c r="H58" s="11">
        <f>IF(A58=0,0,SUM($G$23:G58))</f>
        <v>0</v>
      </c>
      <c r="I58" s="11">
        <f t="shared" si="8"/>
        <v>0</v>
      </c>
      <c r="J58" s="13">
        <f t="shared" si="9"/>
        <v>0</v>
      </c>
    </row>
    <row r="59" spans="1:10" x14ac:dyDescent="0.25">
      <c r="A59" s="60">
        <f t="shared" si="10"/>
        <v>0</v>
      </c>
      <c r="B59" s="61">
        <f t="shared" si="4"/>
        <v>0</v>
      </c>
      <c r="C59" s="11">
        <f t="shared" si="5"/>
        <v>0</v>
      </c>
      <c r="D59" s="12">
        <f t="shared" si="2"/>
        <v>0</v>
      </c>
      <c r="E59" s="11">
        <f t="shared" si="6"/>
        <v>0</v>
      </c>
      <c r="F59" s="11">
        <f t="shared" si="11"/>
        <v>0</v>
      </c>
      <c r="G59" s="11">
        <f t="shared" si="7"/>
        <v>0</v>
      </c>
      <c r="H59" s="11">
        <f>IF(A59=0,0,SUM($G$23:G59))</f>
        <v>0</v>
      </c>
      <c r="I59" s="11">
        <f t="shared" si="8"/>
        <v>0</v>
      </c>
      <c r="J59" s="13">
        <f t="shared" si="9"/>
        <v>0</v>
      </c>
    </row>
    <row r="60" spans="1:10" x14ac:dyDescent="0.25">
      <c r="A60" s="60">
        <f t="shared" si="10"/>
        <v>0</v>
      </c>
      <c r="B60" s="61">
        <f t="shared" si="4"/>
        <v>0</v>
      </c>
      <c r="C60" s="11">
        <f t="shared" si="5"/>
        <v>0</v>
      </c>
      <c r="D60" s="12">
        <f t="shared" si="2"/>
        <v>0</v>
      </c>
      <c r="E60" s="11">
        <f t="shared" si="6"/>
        <v>0</v>
      </c>
      <c r="F60" s="11">
        <f t="shared" si="11"/>
        <v>0</v>
      </c>
      <c r="G60" s="11">
        <f t="shared" si="7"/>
        <v>0</v>
      </c>
      <c r="H60" s="11">
        <f>IF(A60=0,0,SUM($G$23:G60))</f>
        <v>0</v>
      </c>
      <c r="I60" s="11">
        <f t="shared" si="8"/>
        <v>0</v>
      </c>
      <c r="J60" s="13">
        <f t="shared" si="9"/>
        <v>0</v>
      </c>
    </row>
    <row r="61" spans="1:10" x14ac:dyDescent="0.25">
      <c r="A61" s="60">
        <f t="shared" si="10"/>
        <v>0</v>
      </c>
      <c r="B61" s="61">
        <f t="shared" si="4"/>
        <v>0</v>
      </c>
      <c r="C61" s="11">
        <f t="shared" si="5"/>
        <v>0</v>
      </c>
      <c r="D61" s="12">
        <f t="shared" si="2"/>
        <v>0</v>
      </c>
      <c r="E61" s="11">
        <f t="shared" si="6"/>
        <v>0</v>
      </c>
      <c r="F61" s="11">
        <f t="shared" si="11"/>
        <v>0</v>
      </c>
      <c r="G61" s="11">
        <f t="shared" si="7"/>
        <v>0</v>
      </c>
      <c r="H61" s="11">
        <f>IF(A61=0,0,SUM($G$23:G61))</f>
        <v>0</v>
      </c>
      <c r="I61" s="11">
        <f t="shared" si="8"/>
        <v>0</v>
      </c>
      <c r="J61" s="13">
        <f t="shared" si="9"/>
        <v>0</v>
      </c>
    </row>
    <row r="62" spans="1:10" x14ac:dyDescent="0.25">
      <c r="A62" s="60">
        <f t="shared" si="10"/>
        <v>0</v>
      </c>
      <c r="B62" s="61">
        <f t="shared" si="4"/>
        <v>0</v>
      </c>
      <c r="C62" s="11">
        <f t="shared" si="5"/>
        <v>0</v>
      </c>
      <c r="D62" s="12">
        <f t="shared" si="2"/>
        <v>0</v>
      </c>
      <c r="E62" s="11">
        <f t="shared" si="6"/>
        <v>0</v>
      </c>
      <c r="F62" s="11">
        <f t="shared" si="11"/>
        <v>0</v>
      </c>
      <c r="G62" s="11">
        <f t="shared" si="7"/>
        <v>0</v>
      </c>
      <c r="H62" s="11">
        <f>IF(A62=0,0,SUM($G$23:G62))</f>
        <v>0</v>
      </c>
      <c r="I62" s="11">
        <f t="shared" si="8"/>
        <v>0</v>
      </c>
      <c r="J62" s="13">
        <f t="shared" si="9"/>
        <v>0</v>
      </c>
    </row>
    <row r="63" spans="1:10" x14ac:dyDescent="0.25">
      <c r="A63" s="60">
        <f t="shared" si="10"/>
        <v>0</v>
      </c>
      <c r="B63" s="61">
        <f t="shared" si="4"/>
        <v>0</v>
      </c>
      <c r="C63" s="11">
        <f t="shared" si="5"/>
        <v>0</v>
      </c>
      <c r="D63" s="12">
        <f t="shared" si="2"/>
        <v>0</v>
      </c>
      <c r="E63" s="11">
        <f t="shared" si="6"/>
        <v>0</v>
      </c>
      <c r="F63" s="11">
        <f t="shared" si="11"/>
        <v>0</v>
      </c>
      <c r="G63" s="11">
        <f t="shared" si="7"/>
        <v>0</v>
      </c>
      <c r="H63" s="11">
        <f>IF(A63=0,0,SUM($G$23:G63))</f>
        <v>0</v>
      </c>
      <c r="I63" s="11">
        <f t="shared" si="8"/>
        <v>0</v>
      </c>
      <c r="J63" s="13">
        <f t="shared" si="9"/>
        <v>0</v>
      </c>
    </row>
    <row r="64" spans="1:10" x14ac:dyDescent="0.25">
      <c r="A64" s="60">
        <f t="shared" si="10"/>
        <v>0</v>
      </c>
      <c r="B64" s="61">
        <f t="shared" si="4"/>
        <v>0</v>
      </c>
      <c r="C64" s="11">
        <f t="shared" si="5"/>
        <v>0</v>
      </c>
      <c r="D64" s="12">
        <f t="shared" si="2"/>
        <v>0</v>
      </c>
      <c r="E64" s="11">
        <f t="shared" si="6"/>
        <v>0</v>
      </c>
      <c r="F64" s="11">
        <f t="shared" si="11"/>
        <v>0</v>
      </c>
      <c r="G64" s="11">
        <f t="shared" si="7"/>
        <v>0</v>
      </c>
      <c r="H64" s="11">
        <f>IF(A64=0,0,SUM($G$23:G64))</f>
        <v>0</v>
      </c>
      <c r="I64" s="11">
        <f t="shared" si="8"/>
        <v>0</v>
      </c>
      <c r="J64" s="13">
        <f t="shared" si="9"/>
        <v>0</v>
      </c>
    </row>
    <row r="65" spans="1:10" x14ac:dyDescent="0.25">
      <c r="A65" s="60">
        <f t="shared" si="10"/>
        <v>0</v>
      </c>
      <c r="B65" s="61">
        <f t="shared" si="4"/>
        <v>0</v>
      </c>
      <c r="C65" s="11">
        <f t="shared" si="5"/>
        <v>0</v>
      </c>
      <c r="D65" s="12">
        <f t="shared" si="2"/>
        <v>0</v>
      </c>
      <c r="E65" s="11">
        <f t="shared" si="6"/>
        <v>0</v>
      </c>
      <c r="F65" s="11">
        <f t="shared" si="11"/>
        <v>0</v>
      </c>
      <c r="G65" s="11">
        <f t="shared" si="7"/>
        <v>0</v>
      </c>
      <c r="H65" s="11">
        <f>IF(A65=0,0,SUM($G$23:G65))</f>
        <v>0</v>
      </c>
      <c r="I65" s="11">
        <f t="shared" si="8"/>
        <v>0</v>
      </c>
      <c r="J65" s="13">
        <f t="shared" si="9"/>
        <v>0</v>
      </c>
    </row>
    <row r="66" spans="1:10" x14ac:dyDescent="0.25">
      <c r="A66" s="60">
        <f t="shared" si="10"/>
        <v>0</v>
      </c>
      <c r="B66" s="61">
        <f t="shared" si="4"/>
        <v>0</v>
      </c>
      <c r="C66" s="11">
        <f t="shared" si="5"/>
        <v>0</v>
      </c>
      <c r="D66" s="12">
        <f t="shared" si="2"/>
        <v>0</v>
      </c>
      <c r="E66" s="11">
        <f t="shared" si="6"/>
        <v>0</v>
      </c>
      <c r="F66" s="11">
        <f t="shared" si="11"/>
        <v>0</v>
      </c>
      <c r="G66" s="11">
        <f t="shared" si="7"/>
        <v>0</v>
      </c>
      <c r="H66" s="11">
        <f>IF(A66=0,0,SUM($G$23:G66))</f>
        <v>0</v>
      </c>
      <c r="I66" s="11">
        <f t="shared" si="8"/>
        <v>0</v>
      </c>
      <c r="J66" s="13">
        <f t="shared" si="9"/>
        <v>0</v>
      </c>
    </row>
    <row r="67" spans="1:10" x14ac:dyDescent="0.25">
      <c r="A67" s="60">
        <f t="shared" si="10"/>
        <v>0</v>
      </c>
      <c r="B67" s="61">
        <f t="shared" si="4"/>
        <v>0</v>
      </c>
      <c r="C67" s="11">
        <f t="shared" si="5"/>
        <v>0</v>
      </c>
      <c r="D67" s="12">
        <f t="shared" si="2"/>
        <v>0</v>
      </c>
      <c r="E67" s="11">
        <f t="shared" si="6"/>
        <v>0</v>
      </c>
      <c r="F67" s="11">
        <f t="shared" si="11"/>
        <v>0</v>
      </c>
      <c r="G67" s="11">
        <f t="shared" si="7"/>
        <v>0</v>
      </c>
      <c r="H67" s="11">
        <f>IF(A67=0,0,SUM($G$23:G67))</f>
        <v>0</v>
      </c>
      <c r="I67" s="11">
        <f t="shared" si="8"/>
        <v>0</v>
      </c>
      <c r="J67" s="13">
        <f t="shared" si="9"/>
        <v>0</v>
      </c>
    </row>
    <row r="68" spans="1:10" x14ac:dyDescent="0.25">
      <c r="A68" s="60">
        <f t="shared" si="10"/>
        <v>0</v>
      </c>
      <c r="B68" s="61">
        <f t="shared" si="4"/>
        <v>0</v>
      </c>
      <c r="C68" s="11">
        <f t="shared" si="5"/>
        <v>0</v>
      </c>
      <c r="D68" s="12">
        <f t="shared" si="2"/>
        <v>0</v>
      </c>
      <c r="E68" s="11">
        <f t="shared" si="6"/>
        <v>0</v>
      </c>
      <c r="F68" s="11">
        <f t="shared" si="11"/>
        <v>0</v>
      </c>
      <c r="G68" s="11">
        <f t="shared" si="7"/>
        <v>0</v>
      </c>
      <c r="H68" s="11">
        <f>IF(A68=0,0,SUM($G$23:G68))</f>
        <v>0</v>
      </c>
      <c r="I68" s="11">
        <f t="shared" si="8"/>
        <v>0</v>
      </c>
      <c r="J68" s="13">
        <f t="shared" si="9"/>
        <v>0</v>
      </c>
    </row>
    <row r="69" spans="1:10" x14ac:dyDescent="0.25">
      <c r="A69" s="60">
        <f t="shared" si="10"/>
        <v>0</v>
      </c>
      <c r="B69" s="61">
        <f t="shared" si="4"/>
        <v>0</v>
      </c>
      <c r="C69" s="11">
        <f t="shared" si="5"/>
        <v>0</v>
      </c>
      <c r="D69" s="12">
        <f t="shared" si="2"/>
        <v>0</v>
      </c>
      <c r="E69" s="11">
        <f t="shared" si="6"/>
        <v>0</v>
      </c>
      <c r="F69" s="11">
        <f t="shared" si="11"/>
        <v>0</v>
      </c>
      <c r="G69" s="11">
        <f t="shared" si="7"/>
        <v>0</v>
      </c>
      <c r="H69" s="11">
        <f>IF(A69=0,0,SUM($G$23:G69))</f>
        <v>0</v>
      </c>
      <c r="I69" s="11">
        <f t="shared" si="8"/>
        <v>0</v>
      </c>
      <c r="J69" s="13">
        <f t="shared" si="9"/>
        <v>0</v>
      </c>
    </row>
    <row r="70" spans="1:10" x14ac:dyDescent="0.25">
      <c r="A70" s="60">
        <f t="shared" si="10"/>
        <v>0</v>
      </c>
      <c r="B70" s="61">
        <f t="shared" si="4"/>
        <v>0</v>
      </c>
      <c r="C70" s="11">
        <f t="shared" si="5"/>
        <v>0</v>
      </c>
      <c r="D70" s="12">
        <f t="shared" si="2"/>
        <v>0</v>
      </c>
      <c r="E70" s="11">
        <f t="shared" si="6"/>
        <v>0</v>
      </c>
      <c r="F70" s="11">
        <f t="shared" si="11"/>
        <v>0</v>
      </c>
      <c r="G70" s="11">
        <f t="shared" si="7"/>
        <v>0</v>
      </c>
      <c r="H70" s="11">
        <f>IF(A70=0,0,SUM($G$23:G70))</f>
        <v>0</v>
      </c>
      <c r="I70" s="11">
        <f t="shared" si="8"/>
        <v>0</v>
      </c>
      <c r="J70" s="13">
        <f t="shared" si="9"/>
        <v>0</v>
      </c>
    </row>
    <row r="71" spans="1:10" x14ac:dyDescent="0.25">
      <c r="A71" s="60">
        <f t="shared" si="10"/>
        <v>0</v>
      </c>
      <c r="B71" s="61">
        <f t="shared" si="4"/>
        <v>0</v>
      </c>
      <c r="C71" s="11">
        <f t="shared" si="5"/>
        <v>0</v>
      </c>
      <c r="D71" s="12">
        <f t="shared" si="2"/>
        <v>0</v>
      </c>
      <c r="E71" s="11">
        <f t="shared" si="6"/>
        <v>0</v>
      </c>
      <c r="F71" s="11">
        <f t="shared" si="11"/>
        <v>0</v>
      </c>
      <c r="G71" s="11">
        <f t="shared" si="7"/>
        <v>0</v>
      </c>
      <c r="H71" s="11">
        <f>IF(A71=0,0,SUM($G$23:G71))</f>
        <v>0</v>
      </c>
      <c r="I71" s="11">
        <f t="shared" si="8"/>
        <v>0</v>
      </c>
      <c r="J71" s="13">
        <f t="shared" si="9"/>
        <v>0</v>
      </c>
    </row>
    <row r="72" spans="1:10" x14ac:dyDescent="0.25">
      <c r="A72" s="60">
        <f t="shared" si="10"/>
        <v>0</v>
      </c>
      <c r="B72" s="61">
        <f t="shared" si="4"/>
        <v>0</v>
      </c>
      <c r="C72" s="11">
        <f t="shared" si="5"/>
        <v>0</v>
      </c>
      <c r="D72" s="12">
        <f t="shared" si="2"/>
        <v>0</v>
      </c>
      <c r="E72" s="11">
        <f t="shared" si="6"/>
        <v>0</v>
      </c>
      <c r="F72" s="11">
        <f t="shared" si="11"/>
        <v>0</v>
      </c>
      <c r="G72" s="11">
        <f t="shared" si="7"/>
        <v>0</v>
      </c>
      <c r="H72" s="11">
        <f>IF(A72=0,0,SUM($G$23:G72))</f>
        <v>0</v>
      </c>
      <c r="I72" s="11">
        <f t="shared" si="8"/>
        <v>0</v>
      </c>
      <c r="J72" s="13">
        <f t="shared" si="9"/>
        <v>0</v>
      </c>
    </row>
    <row r="73" spans="1:10" ht="14.4" thickBot="1" x14ac:dyDescent="0.3">
      <c r="A73" s="63">
        <f t="shared" si="10"/>
        <v>0</v>
      </c>
      <c r="B73" s="62">
        <f t="shared" si="4"/>
        <v>0</v>
      </c>
      <c r="C73" s="14">
        <f t="shared" si="5"/>
        <v>0</v>
      </c>
      <c r="D73" s="15">
        <f t="shared" si="2"/>
        <v>0</v>
      </c>
      <c r="E73" s="14">
        <f t="shared" si="6"/>
        <v>0</v>
      </c>
      <c r="F73" s="14">
        <f t="shared" si="11"/>
        <v>0</v>
      </c>
      <c r="G73" s="14">
        <f t="shared" si="7"/>
        <v>0</v>
      </c>
      <c r="H73" s="14">
        <f>IF(A73=0,0,SUM($G$23:G73))</f>
        <v>0</v>
      </c>
      <c r="I73" s="14">
        <f t="shared" si="8"/>
        <v>0</v>
      </c>
      <c r="J73" s="16">
        <f t="shared" si="9"/>
        <v>0</v>
      </c>
    </row>
    <row r="74" spans="1:10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</row>
    <row r="143" spans="1:10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</row>
    <row r="144" spans="1:10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</row>
    <row r="145" spans="1:10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</row>
    <row r="146" spans="1:10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</row>
    <row r="148" spans="1:10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</row>
    <row r="149" spans="1:10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</row>
    <row r="150" spans="1:10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</row>
    <row r="152" spans="1:10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</row>
    <row r="153" spans="1:10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</row>
    <row r="154" spans="1:10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</row>
    <row r="155" spans="1:10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</row>
    <row r="156" spans="1:10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</row>
    <row r="157" spans="1:10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</row>
    <row r="158" spans="1:10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</row>
    <row r="159" spans="1:10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</row>
    <row r="160" spans="1:10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</row>
    <row r="161" spans="1:10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</row>
    <row r="162" spans="1:10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</row>
    <row r="163" spans="1:10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</row>
    <row r="164" spans="1:10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</row>
    <row r="165" spans="1:10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</row>
    <row r="166" spans="1:10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0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</row>
    <row r="168" spans="1:10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</row>
    <row r="169" spans="1:10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</row>
    <row r="170" spans="1:10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</row>
    <row r="171" spans="1:10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</row>
    <row r="172" spans="1:10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</row>
    <row r="173" spans="1:10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</row>
    <row r="174" spans="1:10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</row>
    <row r="175" spans="1:10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</row>
    <row r="177" spans="1:10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 spans="1:10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 spans="1:10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</row>
    <row r="180" spans="1:10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 spans="1:10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</row>
    <row r="182" spans="1:10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</row>
    <row r="183" spans="1:10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</row>
    <row r="184" spans="1:10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</row>
    <row r="185" spans="1:10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 spans="1:10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87" spans="1:10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</row>
    <row r="188" spans="1:10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</row>
    <row r="189" spans="1:10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</row>
    <row r="190" spans="1:10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</row>
    <row r="191" spans="1:10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</row>
    <row r="192" spans="1:10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</row>
    <row r="193" spans="1:10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</row>
    <row r="194" spans="1:10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</row>
    <row r="195" spans="1:10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</row>
    <row r="196" spans="1:10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</row>
    <row r="197" spans="1:10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</row>
    <row r="198" spans="1:10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</row>
    <row r="199" spans="1:10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</row>
    <row r="200" spans="1:10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10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 spans="1:10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</row>
    <row r="203" spans="1:10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</row>
    <row r="204" spans="1:10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</row>
    <row r="205" spans="1:10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</row>
    <row r="206" spans="1:10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 spans="1:10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</row>
    <row r="208" spans="1:10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</row>
    <row r="209" spans="1:10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</row>
    <row r="210" spans="1:10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</row>
    <row r="211" spans="1:10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</row>
    <row r="212" spans="1:10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</row>
    <row r="213" spans="1:10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</row>
    <row r="214" spans="1:10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</row>
    <row r="215" spans="1:10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</row>
    <row r="216" spans="1:10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</row>
    <row r="217" spans="1:10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</row>
    <row r="218" spans="1:10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</row>
    <row r="219" spans="1:10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</row>
    <row r="220" spans="1:10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</row>
    <row r="221" spans="1:10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</row>
    <row r="222" spans="1:10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</row>
    <row r="223" spans="1:10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</row>
    <row r="224" spans="1:10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</row>
    <row r="225" spans="1:10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</row>
    <row r="226" spans="1:10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</row>
    <row r="227" spans="1:10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</row>
    <row r="228" spans="1:10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</row>
    <row r="229" spans="1:10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</row>
    <row r="230" spans="1:10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</row>
    <row r="231" spans="1:10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</row>
    <row r="232" spans="1:10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</row>
    <row r="233" spans="1:10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</row>
    <row r="234" spans="1:10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</row>
    <row r="235" spans="1:10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</row>
    <row r="236" spans="1:10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</row>
    <row r="237" spans="1:10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</row>
    <row r="238" spans="1:10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</row>
    <row r="239" spans="1:10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</row>
    <row r="240" spans="1:10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</row>
    <row r="241" spans="1:10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</row>
    <row r="242" spans="1:10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</row>
    <row r="243" spans="1:10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</row>
    <row r="244" spans="1:10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</row>
    <row r="245" spans="1:10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</row>
    <row r="246" spans="1:10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</row>
    <row r="247" spans="1:10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</row>
    <row r="248" spans="1:10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</row>
    <row r="249" spans="1:10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</row>
    <row r="250" spans="1:10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</row>
    <row r="251" spans="1:10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</row>
    <row r="252" spans="1:10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</row>
    <row r="253" spans="1:10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</row>
    <row r="254" spans="1:10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</row>
    <row r="255" spans="1:10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</row>
    <row r="256" spans="1:10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</row>
    <row r="257" spans="1:10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</row>
    <row r="258" spans="1:10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</row>
    <row r="259" spans="1:10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</row>
    <row r="260" spans="1:10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</row>
    <row r="261" spans="1:10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</row>
    <row r="262" spans="1:10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</row>
    <row r="263" spans="1:10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</row>
    <row r="264" spans="1:10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</row>
    <row r="265" spans="1:10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</row>
    <row r="266" spans="1:10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</row>
    <row r="267" spans="1:10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</row>
    <row r="268" spans="1:10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</row>
    <row r="269" spans="1:10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</row>
    <row r="270" spans="1:10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</row>
    <row r="271" spans="1:10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</row>
    <row r="272" spans="1:10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</row>
    <row r="273" spans="1:10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</row>
    <row r="274" spans="1:10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</row>
    <row r="275" spans="1:10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</row>
    <row r="276" spans="1:10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</row>
    <row r="277" spans="1:10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</row>
    <row r="278" spans="1:10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</row>
    <row r="279" spans="1:10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</row>
    <row r="280" spans="1:10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</row>
    <row r="281" spans="1:10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</row>
    <row r="282" spans="1:10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</row>
    <row r="283" spans="1:10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</row>
    <row r="284" spans="1:10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</row>
    <row r="285" spans="1:10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</row>
    <row r="286" spans="1:10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</row>
    <row r="287" spans="1:10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</row>
    <row r="288" spans="1:10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</row>
    <row r="289" spans="1:10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</row>
    <row r="290" spans="1:10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</row>
    <row r="291" spans="1:10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</row>
    <row r="292" spans="1:10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</row>
    <row r="293" spans="1:10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</row>
    <row r="294" spans="1:10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</row>
    <row r="295" spans="1:10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</row>
    <row r="296" spans="1:10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</row>
    <row r="297" spans="1:10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</row>
    <row r="298" spans="1:10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</row>
    <row r="299" spans="1:10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</row>
    <row r="300" spans="1:10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</row>
    <row r="301" spans="1:10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</row>
    <row r="302" spans="1:10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</row>
    <row r="303" spans="1:10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</row>
    <row r="304" spans="1:10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</row>
    <row r="305" spans="1:10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</row>
    <row r="306" spans="1:10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</row>
    <row r="307" spans="1:10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</row>
    <row r="308" spans="1:10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</row>
    <row r="309" spans="1:10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</row>
    <row r="310" spans="1:10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</row>
    <row r="311" spans="1:10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</row>
    <row r="312" spans="1:10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</row>
    <row r="313" spans="1:10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</row>
    <row r="314" spans="1:10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</row>
    <row r="315" spans="1:10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</row>
    <row r="316" spans="1:10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</row>
    <row r="317" spans="1:10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</row>
    <row r="318" spans="1:10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</row>
    <row r="319" spans="1:10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</row>
    <row r="320" spans="1:10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</row>
    <row r="321" spans="1:10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</row>
    <row r="322" spans="1:10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</row>
    <row r="323" spans="1:10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</row>
    <row r="324" spans="1:10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</row>
    <row r="325" spans="1:10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 spans="1:10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</row>
    <row r="327" spans="1:10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</row>
    <row r="328" spans="1:10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</row>
    <row r="329" spans="1:10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</row>
    <row r="330" spans="1:10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</row>
    <row r="331" spans="1:10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</row>
    <row r="332" spans="1:10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</row>
    <row r="333" spans="1:10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</row>
    <row r="334" spans="1:10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</row>
    <row r="335" spans="1:10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</row>
    <row r="336" spans="1:10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</row>
    <row r="337" spans="1:10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</row>
    <row r="338" spans="1:10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</row>
    <row r="339" spans="1:10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</row>
    <row r="340" spans="1:10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</row>
    <row r="341" spans="1:10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</row>
    <row r="342" spans="1:10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</row>
    <row r="343" spans="1:10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</row>
    <row r="344" spans="1:10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</row>
    <row r="345" spans="1:10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</row>
    <row r="346" spans="1:10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</row>
    <row r="347" spans="1:10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</row>
    <row r="348" spans="1:10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</row>
    <row r="349" spans="1:10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</row>
    <row r="350" spans="1:10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</row>
    <row r="351" spans="1:10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</row>
    <row r="352" spans="1:10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</row>
    <row r="353" spans="1:10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</row>
    <row r="354" spans="1:10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</row>
    <row r="355" spans="1:10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</row>
    <row r="356" spans="1:10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</row>
    <row r="357" spans="1:10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</row>
    <row r="358" spans="1:10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</row>
    <row r="359" spans="1:10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</row>
    <row r="360" spans="1:10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</row>
    <row r="361" spans="1:10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</row>
    <row r="362" spans="1:10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</row>
    <row r="363" spans="1:10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</row>
    <row r="364" spans="1:10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</row>
    <row r="365" spans="1:10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</row>
    <row r="366" spans="1:10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</row>
    <row r="367" spans="1:10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</row>
    <row r="368" spans="1:10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</row>
  </sheetData>
  <sheetProtection algorithmName="SHA-512" hashValue="gpg/BRe/rKofTXqHFclu2PzM58+wQE6Y3+OMbQD9QZDQhS5qktCVzAfHxep8+O8stNFibTAOofecv3RH+wBwjQ==" saltValue="11ZXTFMZIl7IIZ8Sf8gcjw==" spinCount="100000" sheet="1" objects="1" scenarios="1" selectLockedCells="1"/>
  <mergeCells count="7">
    <mergeCell ref="B2:C2"/>
    <mergeCell ref="B3:C3"/>
    <mergeCell ref="B4:C4"/>
    <mergeCell ref="D22:E22"/>
    <mergeCell ref="D21:E21"/>
    <mergeCell ref="E17:H17"/>
    <mergeCell ref="E2:H2"/>
  </mergeCells>
  <dataValidations count="4">
    <dataValidation type="whole" allowBlank="1" showInputMessage="1" showErrorMessage="1" sqref="H4">
      <formula1>0</formula1>
      <formula2>100000000</formula2>
    </dataValidation>
    <dataValidation type="whole" allowBlank="1" showInputMessage="1" showErrorMessage="1" sqref="H5">
      <formula1>0</formula1>
      <formula2>50</formula2>
    </dataValidation>
    <dataValidation type="decimal" allowBlank="1" showInputMessage="1" showErrorMessage="1" sqref="H7">
      <formula1>0</formula1>
      <formula2>15</formula2>
    </dataValidation>
    <dataValidation type="decimal" allowBlank="1" showInputMessage="1" showErrorMessage="1" sqref="H6">
      <formula1>0</formula1>
      <formula2>25</formula2>
    </dataValidation>
  </dataValidations>
  <hyperlinks>
    <hyperlink ref="B4" r:id="rId1"/>
  </hyperlinks>
  <pageMargins left="0.7" right="0.7" top="0.75" bottom="0.75" header="0.3" footer="0.3"/>
  <pageSetup paperSize="9" orientation="portrait" horizontalDpi="0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Fineco Bank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cf</cp:lastModifiedBy>
  <dcterms:created xsi:type="dcterms:W3CDTF">2021-10-23T11:38:33Z</dcterms:created>
  <dcterms:modified xsi:type="dcterms:W3CDTF">2022-03-31T17:49:43Z</dcterms:modified>
</cp:coreProperties>
</file>