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hori\OneDrive\Desktop\WMAC\Referees\"/>
    </mc:Choice>
  </mc:AlternateContent>
  <xr:revisionPtr revIDLastSave="0" documentId="8_{E19A7516-2A6B-4CA5-A5F3-E096CEF5CCE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ahrtk. und Aufw. WMAC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3" i="3"/>
  <c r="F24" i="3"/>
  <c r="F17" i="3"/>
  <c r="F18" i="3"/>
  <c r="F19" i="3"/>
  <c r="F13" i="3"/>
  <c r="F14" i="3"/>
  <c r="U14" i="3"/>
  <c r="U15" i="3"/>
  <c r="V15" i="3" s="1"/>
  <c r="W15" i="3" s="1"/>
  <c r="U16" i="3"/>
  <c r="V16" i="3" s="1"/>
  <c r="W16" i="3" s="1"/>
  <c r="U13" i="3"/>
  <c r="U17" i="3"/>
  <c r="U18" i="3"/>
  <c r="U19" i="3"/>
  <c r="V19" i="3" s="1"/>
  <c r="W19" i="3" s="1"/>
  <c r="U20" i="3"/>
  <c r="V20" i="3" s="1"/>
  <c r="W20" i="3" s="1"/>
  <c r="U21" i="3"/>
  <c r="V21" i="3" s="1"/>
  <c r="W21" i="3" s="1"/>
  <c r="U22" i="3"/>
  <c r="U23" i="3"/>
  <c r="U24" i="3"/>
  <c r="V24" i="3" s="1"/>
  <c r="W24" i="3" s="1"/>
  <c r="U25" i="3"/>
  <c r="V25" i="3" s="1"/>
  <c r="W25" i="3" s="1"/>
  <c r="U26" i="3"/>
  <c r="V26" i="3" s="1"/>
  <c r="W26" i="3" s="1"/>
  <c r="U27" i="3"/>
  <c r="V27" i="3" s="1"/>
  <c r="W27" i="3" s="1"/>
  <c r="U28" i="3"/>
  <c r="V28" i="3" s="1"/>
  <c r="W28" i="3" s="1"/>
  <c r="U29" i="3"/>
  <c r="V29" i="3" s="1"/>
  <c r="W29" i="3" s="1"/>
  <c r="U30" i="3"/>
  <c r="V30" i="3" s="1"/>
  <c r="W30" i="3" s="1"/>
  <c r="U31" i="3"/>
  <c r="V31" i="3" s="1"/>
  <c r="W31" i="3" s="1"/>
  <c r="U32" i="3"/>
  <c r="V32" i="3" s="1"/>
  <c r="W32" i="3" s="1"/>
  <c r="U33" i="3"/>
  <c r="V33" i="3" s="1"/>
  <c r="W33" i="3" s="1"/>
  <c r="U34" i="3"/>
  <c r="V34" i="3" s="1"/>
  <c r="W34" i="3" s="1"/>
  <c r="U35" i="3"/>
  <c r="V35" i="3" s="1"/>
  <c r="W35" i="3" s="1"/>
  <c r="U36" i="3"/>
  <c r="V36" i="3" s="1"/>
  <c r="W36" i="3" s="1"/>
  <c r="U37" i="3"/>
  <c r="V37" i="3" s="1"/>
  <c r="W37" i="3" s="1"/>
  <c r="U38" i="3"/>
  <c r="V38" i="3" s="1"/>
  <c r="W38" i="3" s="1"/>
  <c r="U39" i="3"/>
  <c r="V39" i="3" s="1"/>
  <c r="W39" i="3" s="1"/>
  <c r="U40" i="3"/>
  <c r="V40" i="3" s="1"/>
  <c r="W40" i="3" s="1"/>
  <c r="U41" i="3"/>
  <c r="V41" i="3" s="1"/>
  <c r="W41" i="3" s="1"/>
  <c r="U42" i="3"/>
  <c r="V42" i="3" s="1"/>
  <c r="W42" i="3" s="1"/>
  <c r="U43" i="3"/>
  <c r="V43" i="3" s="1"/>
  <c r="W43" i="3" s="1"/>
  <c r="U44" i="3"/>
  <c r="V44" i="3" s="1"/>
  <c r="W44" i="3" s="1"/>
  <c r="U45" i="3"/>
  <c r="V45" i="3" s="1"/>
  <c r="W45" i="3" s="1"/>
  <c r="U46" i="3"/>
  <c r="V46" i="3" s="1"/>
  <c r="W46" i="3" s="1"/>
  <c r="U47" i="3"/>
  <c r="V47" i="3" s="1"/>
  <c r="W47" i="3" s="1"/>
  <c r="U48" i="3"/>
  <c r="V48" i="3" s="1"/>
  <c r="W48" i="3" s="1"/>
  <c r="U49" i="3"/>
  <c r="V49" i="3" s="1"/>
  <c r="W49" i="3" s="1"/>
  <c r="U50" i="3"/>
  <c r="V50" i="3" s="1"/>
  <c r="W50" i="3" s="1"/>
  <c r="U51" i="3"/>
  <c r="V51" i="3" s="1"/>
  <c r="W51" i="3" s="1"/>
  <c r="U52" i="3"/>
  <c r="V52" i="3" s="1"/>
  <c r="W52" i="3" s="1"/>
  <c r="U53" i="3"/>
  <c r="V53" i="3" s="1"/>
  <c r="W53" i="3" s="1"/>
  <c r="U54" i="3"/>
  <c r="V54" i="3" s="1"/>
  <c r="W54" i="3" s="1"/>
  <c r="U55" i="3"/>
  <c r="V55" i="3" s="1"/>
  <c r="W55" i="3" s="1"/>
  <c r="U57" i="3"/>
  <c r="V57" i="3" s="1"/>
  <c r="W57" i="3" s="1"/>
  <c r="U58" i="3"/>
  <c r="V58" i="3" s="1"/>
  <c r="W58" i="3" s="1"/>
  <c r="U59" i="3"/>
  <c r="V59" i="3" s="1"/>
  <c r="W59" i="3" s="1"/>
  <c r="U61" i="3"/>
  <c r="V61" i="3" s="1"/>
  <c r="W61" i="3" s="1"/>
  <c r="U62" i="3"/>
  <c r="V62" i="3" s="1"/>
  <c r="W62" i="3" s="1"/>
  <c r="U63" i="3"/>
  <c r="V63" i="3" s="1"/>
  <c r="W63" i="3" s="1"/>
  <c r="U64" i="3"/>
  <c r="V64" i="3" s="1"/>
  <c r="W64" i="3" s="1"/>
  <c r="U65" i="3"/>
  <c r="V65" i="3" s="1"/>
  <c r="W65" i="3" s="1"/>
  <c r="U66" i="3"/>
  <c r="V66" i="3" s="1"/>
  <c r="W66" i="3" s="1"/>
  <c r="U67" i="3"/>
  <c r="V67" i="3" s="1"/>
  <c r="W67" i="3" s="1"/>
  <c r="U68" i="3"/>
  <c r="V68" i="3" s="1"/>
  <c r="W68" i="3" s="1"/>
  <c r="U69" i="3"/>
  <c r="V69" i="3" s="1"/>
  <c r="W69" i="3" s="1"/>
  <c r="U70" i="3"/>
  <c r="V70" i="3" s="1"/>
  <c r="W70" i="3" s="1"/>
  <c r="U71" i="3"/>
  <c r="V71" i="3" s="1"/>
  <c r="W71" i="3" s="1"/>
  <c r="U12" i="3"/>
  <c r="Q2" i="3"/>
  <c r="R2" i="3" s="1"/>
  <c r="U60" i="3" s="1"/>
  <c r="V60" i="3" s="1"/>
  <c r="W60" i="3" s="1"/>
  <c r="U56" i="3" l="1"/>
  <c r="V56" i="3" s="1"/>
  <c r="W56" i="3" s="1"/>
  <c r="Q66" i="3"/>
  <c r="Q67" i="3"/>
  <c r="Q68" i="3"/>
  <c r="Q69" i="3"/>
  <c r="Q70" i="3"/>
  <c r="Q71" i="3"/>
  <c r="Q65" i="3"/>
  <c r="Q13" i="3" l="1"/>
  <c r="V13" i="3" s="1"/>
  <c r="W13" i="3" s="1"/>
  <c r="Q14" i="3"/>
  <c r="V14" i="3" s="1"/>
  <c r="W14" i="3" s="1"/>
  <c r="Q15" i="3"/>
  <c r="Q16" i="3"/>
  <c r="Q17" i="3"/>
  <c r="Q18" i="3"/>
  <c r="V18" i="3" s="1"/>
  <c r="W18" i="3" s="1"/>
  <c r="Q19" i="3"/>
  <c r="Q20" i="3"/>
  <c r="Q21" i="3"/>
  <c r="Q22" i="3"/>
  <c r="Q23" i="3"/>
  <c r="V23" i="3" s="1"/>
  <c r="W23" i="3" s="1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12" i="3"/>
  <c r="F66" i="3" l="1"/>
  <c r="G66" i="3" s="1"/>
  <c r="F65" i="3"/>
  <c r="G65" i="3" s="1"/>
  <c r="F64" i="3"/>
  <c r="G64" i="3" s="1"/>
  <c r="F63" i="3"/>
  <c r="G63" i="3" s="1"/>
  <c r="F62" i="3"/>
  <c r="G62" i="3" s="1"/>
  <c r="F48" i="3"/>
  <c r="G48" i="3" s="1"/>
  <c r="F49" i="3"/>
  <c r="G49" i="3" s="1"/>
  <c r="I49" i="3" s="1"/>
  <c r="H49" i="3" s="1"/>
  <c r="F50" i="3"/>
  <c r="G50" i="3" s="1"/>
  <c r="F51" i="3"/>
  <c r="G51" i="3" s="1"/>
  <c r="F52" i="3"/>
  <c r="G52" i="3" s="1"/>
  <c r="F53" i="3"/>
  <c r="G53" i="3" s="1"/>
  <c r="I53" i="3" s="1"/>
  <c r="H53" i="3" s="1"/>
  <c r="F54" i="3"/>
  <c r="G54" i="3" s="1"/>
  <c r="F55" i="3"/>
  <c r="G55" i="3" s="1"/>
  <c r="F56" i="3"/>
  <c r="G56" i="3" s="1"/>
  <c r="F57" i="3"/>
  <c r="G57" i="3" s="1"/>
  <c r="I57" i="3" s="1"/>
  <c r="H57" i="3" s="1"/>
  <c r="F58" i="3"/>
  <c r="G58" i="3" s="1"/>
  <c r="F59" i="3"/>
  <c r="G59" i="3" s="1"/>
  <c r="F47" i="3"/>
  <c r="G47" i="3"/>
  <c r="I47" i="3" s="1"/>
  <c r="R73" i="3"/>
  <c r="F71" i="3"/>
  <c r="G71" i="3" s="1"/>
  <c r="F70" i="3"/>
  <c r="G70" i="3" s="1"/>
  <c r="F69" i="3"/>
  <c r="G69" i="3" s="1"/>
  <c r="F68" i="3"/>
  <c r="G68" i="3" s="1"/>
  <c r="F67" i="3"/>
  <c r="G67" i="3" s="1"/>
  <c r="F61" i="3"/>
  <c r="G61" i="3" s="1"/>
  <c r="F60" i="3"/>
  <c r="G60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G24" i="3"/>
  <c r="G23" i="3"/>
  <c r="G22" i="3"/>
  <c r="F21" i="3"/>
  <c r="G21" i="3" s="1"/>
  <c r="F20" i="3"/>
  <c r="G20" i="3" s="1"/>
  <c r="G19" i="3"/>
  <c r="G18" i="3"/>
  <c r="G17" i="3"/>
  <c r="F16" i="3"/>
  <c r="G16" i="3" s="1"/>
  <c r="F15" i="3"/>
  <c r="G15" i="3" s="1"/>
  <c r="G14" i="3"/>
  <c r="G13" i="3"/>
  <c r="J47" i="3" l="1"/>
  <c r="M47" i="3" s="1"/>
  <c r="H47" i="3" s="1"/>
  <c r="J63" i="3"/>
  <c r="M63" i="3" s="1"/>
  <c r="I63" i="3"/>
  <c r="H63" i="3" s="1"/>
  <c r="I64" i="3"/>
  <c r="H64" i="3" s="1"/>
  <c r="J64" i="3"/>
  <c r="M64" i="3" s="1"/>
  <c r="J62" i="3"/>
  <c r="M62" i="3" s="1"/>
  <c r="I62" i="3"/>
  <c r="H62" i="3" s="1"/>
  <c r="J65" i="3"/>
  <c r="M65" i="3" s="1"/>
  <c r="I65" i="3"/>
  <c r="H65" i="3" s="1"/>
  <c r="J66" i="3"/>
  <c r="M66" i="3" s="1"/>
  <c r="I66" i="3"/>
  <c r="H66" i="3" s="1"/>
  <c r="I51" i="3"/>
  <c r="H51" i="3" s="1"/>
  <c r="J51" i="3"/>
  <c r="M51" i="3" s="1"/>
  <c r="I58" i="3"/>
  <c r="H58" i="3" s="1"/>
  <c r="J58" i="3"/>
  <c r="M58" i="3" s="1"/>
  <c r="I56" i="3"/>
  <c r="H56" i="3" s="1"/>
  <c r="J56" i="3"/>
  <c r="M56" i="3" s="1"/>
  <c r="J50" i="3"/>
  <c r="M50" i="3" s="1"/>
  <c r="I50" i="3"/>
  <c r="H50" i="3" s="1"/>
  <c r="I55" i="3"/>
  <c r="H55" i="3" s="1"/>
  <c r="J55" i="3"/>
  <c r="M55" i="3" s="1"/>
  <c r="I52" i="3"/>
  <c r="J52" i="3"/>
  <c r="M52" i="3" s="1"/>
  <c r="J54" i="3"/>
  <c r="M54" i="3" s="1"/>
  <c r="I54" i="3"/>
  <c r="H54" i="3" s="1"/>
  <c r="I59" i="3"/>
  <c r="H59" i="3" s="1"/>
  <c r="J59" i="3"/>
  <c r="M59" i="3" s="1"/>
  <c r="I48" i="3"/>
  <c r="H48" i="3" s="1"/>
  <c r="J48" i="3"/>
  <c r="M48" i="3" s="1"/>
  <c r="J57" i="3"/>
  <c r="M57" i="3" s="1"/>
  <c r="J53" i="3"/>
  <c r="M53" i="3" s="1"/>
  <c r="J49" i="3"/>
  <c r="M49" i="3" s="1"/>
  <c r="J61" i="3"/>
  <c r="M61" i="3" s="1"/>
  <c r="I61" i="3"/>
  <c r="J43" i="3"/>
  <c r="M43" i="3" s="1"/>
  <c r="I43" i="3"/>
  <c r="J68" i="3"/>
  <c r="M68" i="3" s="1"/>
  <c r="I68" i="3"/>
  <c r="J26" i="3"/>
  <c r="M26" i="3" s="1"/>
  <c r="I26" i="3"/>
  <c r="J37" i="3"/>
  <c r="M37" i="3" s="1"/>
  <c r="I37" i="3"/>
  <c r="I38" i="3"/>
  <c r="J38" i="3"/>
  <c r="M38" i="3" s="1"/>
  <c r="J45" i="3"/>
  <c r="M45" i="3" s="1"/>
  <c r="I45" i="3"/>
  <c r="I16" i="3"/>
  <c r="J16" i="3"/>
  <c r="J22" i="3"/>
  <c r="M22" i="3" s="1"/>
  <c r="I22" i="3"/>
  <c r="I28" i="3"/>
  <c r="J28" i="3"/>
  <c r="M28" i="3" s="1"/>
  <c r="H28" i="3" s="1"/>
  <c r="I34" i="3"/>
  <c r="J34" i="3"/>
  <c r="M34" i="3" s="1"/>
  <c r="I40" i="3"/>
  <c r="J40" i="3"/>
  <c r="M40" i="3" s="1"/>
  <c r="H40" i="3" s="1"/>
  <c r="J46" i="3"/>
  <c r="M46" i="3" s="1"/>
  <c r="I46" i="3"/>
  <c r="I69" i="3"/>
  <c r="J69" i="3"/>
  <c r="M69" i="3" s="1"/>
  <c r="J19" i="3"/>
  <c r="M19" i="3" s="1"/>
  <c r="I19" i="3"/>
  <c r="J67" i="3"/>
  <c r="M67" i="3" s="1"/>
  <c r="I67" i="3"/>
  <c r="I21" i="3"/>
  <c r="J21" i="3"/>
  <c r="M21" i="3" s="1"/>
  <c r="I20" i="3"/>
  <c r="J20" i="3"/>
  <c r="M20" i="3" s="1"/>
  <c r="H20" i="3" s="1"/>
  <c r="I27" i="3"/>
  <c r="J27" i="3"/>
  <c r="M27" i="3" s="1"/>
  <c r="H27" i="3" s="1"/>
  <c r="I17" i="3"/>
  <c r="J17" i="3"/>
  <c r="M17" i="3" s="1"/>
  <c r="I29" i="3"/>
  <c r="J29" i="3"/>
  <c r="M29" i="3" s="1"/>
  <c r="H29" i="3" s="1"/>
  <c r="I35" i="3"/>
  <c r="J35" i="3"/>
  <c r="M35" i="3" s="1"/>
  <c r="I41" i="3"/>
  <c r="J41" i="3"/>
  <c r="M41" i="3" s="1"/>
  <c r="J70" i="3"/>
  <c r="M70" i="3" s="1"/>
  <c r="I70" i="3"/>
  <c r="J25" i="3"/>
  <c r="M25" i="3" s="1"/>
  <c r="I25" i="3"/>
  <c r="I32" i="3"/>
  <c r="J32" i="3"/>
  <c r="M32" i="3" s="1"/>
  <c r="H32" i="3" s="1"/>
  <c r="I39" i="3"/>
  <c r="J39" i="3"/>
  <c r="M39" i="3" s="1"/>
  <c r="H39" i="3" s="1"/>
  <c r="J23" i="3"/>
  <c r="M23" i="3" s="1"/>
  <c r="I23" i="3"/>
  <c r="I31" i="3"/>
  <c r="J31" i="3"/>
  <c r="M31" i="3" s="1"/>
  <c r="I44" i="3"/>
  <c r="J44" i="3"/>
  <c r="M44" i="3" s="1"/>
  <c r="H44" i="3" s="1"/>
  <c r="J33" i="3"/>
  <c r="M33" i="3" s="1"/>
  <c r="I33" i="3"/>
  <c r="I18" i="3"/>
  <c r="J18" i="3"/>
  <c r="M18" i="3" s="1"/>
  <c r="J30" i="3"/>
  <c r="M30" i="3" s="1"/>
  <c r="I30" i="3"/>
  <c r="I36" i="3"/>
  <c r="J36" i="3"/>
  <c r="M36" i="3" s="1"/>
  <c r="H36" i="3" s="1"/>
  <c r="I42" i="3"/>
  <c r="J42" i="3"/>
  <c r="M42" i="3" s="1"/>
  <c r="I60" i="3"/>
  <c r="J60" i="3"/>
  <c r="M60" i="3" s="1"/>
  <c r="J71" i="3"/>
  <c r="M71" i="3" s="1"/>
  <c r="I71" i="3"/>
  <c r="J13" i="3"/>
  <c r="I13" i="3"/>
  <c r="J14" i="3"/>
  <c r="I14" i="3"/>
  <c r="J15" i="3"/>
  <c r="I15" i="3"/>
  <c r="J24" i="3"/>
  <c r="M24" i="3" s="1"/>
  <c r="I24" i="3"/>
  <c r="H24" i="3" l="1"/>
  <c r="H18" i="3"/>
  <c r="H52" i="3"/>
  <c r="H17" i="3"/>
  <c r="H45" i="3"/>
  <c r="H37" i="3"/>
  <c r="H23" i="3"/>
  <c r="H67" i="3"/>
  <c r="H46" i="3"/>
  <c r="K52" i="3"/>
  <c r="H69" i="3"/>
  <c r="K47" i="3"/>
  <c r="H43" i="3"/>
  <c r="H61" i="3"/>
  <c r="H38" i="3"/>
  <c r="H71" i="3"/>
  <c r="H42" i="3"/>
  <c r="H31" i="3"/>
  <c r="H41" i="3"/>
  <c r="H21" i="3"/>
  <c r="H34" i="3"/>
  <c r="H35" i="3"/>
  <c r="H25" i="3"/>
  <c r="H70" i="3"/>
  <c r="H26" i="3"/>
  <c r="H33" i="3"/>
  <c r="H14" i="3"/>
  <c r="H30" i="3"/>
  <c r="H19" i="3"/>
  <c r="H22" i="3"/>
  <c r="H68" i="3"/>
  <c r="H60" i="3"/>
  <c r="K42" i="3" l="1"/>
  <c r="K37" i="3"/>
  <c r="K27" i="3"/>
  <c r="K32" i="3"/>
  <c r="K17" i="3"/>
  <c r="V17" i="3" s="1"/>
  <c r="W17" i="3" s="1"/>
  <c r="K22" i="3"/>
  <c r="V22" i="3" s="1"/>
  <c r="W22" i="3" s="1"/>
  <c r="M14" i="3"/>
  <c r="F12" i="3"/>
  <c r="G12" i="3" s="1"/>
  <c r="J12" i="3" l="1"/>
  <c r="I12" i="3"/>
  <c r="Q73" i="3"/>
  <c r="M12" i="3" l="1"/>
  <c r="H12" i="3" s="1"/>
  <c r="H13" i="3"/>
  <c r="M13" i="3"/>
  <c r="H15" i="3"/>
  <c r="M15" i="3"/>
  <c r="H16" i="3"/>
  <c r="M16" i="3"/>
  <c r="K12" i="3" l="1"/>
  <c r="V12" i="3" s="1"/>
  <c r="W12" i="3" s="1"/>
  <c r="M73" i="3"/>
  <c r="V73" i="3" l="1"/>
  <c r="W73" i="3" l="1"/>
</calcChain>
</file>

<file path=xl/sharedStrings.xml><?xml version="1.0" encoding="utf-8"?>
<sst xmlns="http://schemas.openxmlformats.org/spreadsheetml/2006/main" count="222" uniqueCount="84">
  <si>
    <t>Fahrer</t>
  </si>
  <si>
    <t>Mitfahrer</t>
  </si>
  <si>
    <t>KM einfach</t>
  </si>
  <si>
    <t>KM gesamt</t>
  </si>
  <si>
    <t>Benzinkosten</t>
  </si>
  <si>
    <t>Position</t>
  </si>
  <si>
    <t>KM vergütet</t>
  </si>
  <si>
    <t>Name</t>
  </si>
  <si>
    <t>Lizenz</t>
  </si>
  <si>
    <t>Vergütung</t>
  </si>
  <si>
    <t>A</t>
  </si>
  <si>
    <t>B</t>
  </si>
  <si>
    <t>C</t>
  </si>
  <si>
    <t>D</t>
  </si>
  <si>
    <t>Tageseinsatz</t>
  </si>
  <si>
    <t>Stunden</t>
  </si>
  <si>
    <t xml:space="preserve">Matrix der Auszahlung </t>
  </si>
  <si>
    <t>Parameter Aufwand</t>
  </si>
  <si>
    <t>KM Fahrer</t>
  </si>
  <si>
    <t>KM Mitfahrer</t>
  </si>
  <si>
    <t>Fahrer KMP</t>
  </si>
  <si>
    <t>Mitfahrer KMP</t>
  </si>
  <si>
    <t>Kaum Möglich im WMAC</t>
  </si>
  <si>
    <t>Notiz</t>
  </si>
  <si>
    <t>E</t>
  </si>
  <si>
    <t>F</t>
  </si>
  <si>
    <t>Supervisor</t>
  </si>
  <si>
    <t>Int.Ref</t>
  </si>
  <si>
    <t>Nat.Ref</t>
  </si>
  <si>
    <t>Geleistete Stunden</t>
  </si>
  <si>
    <t>High Pos.</t>
  </si>
  <si>
    <t>⌀ €/Std.</t>
  </si>
  <si>
    <t>Area Supervisior</t>
  </si>
  <si>
    <t>Sonstiges ?</t>
  </si>
  <si>
    <t xml:space="preserve">Datum : </t>
  </si>
  <si>
    <t>Mitfahrer/Passenger</t>
  </si>
  <si>
    <t>Expenses ?</t>
  </si>
  <si>
    <t>Notice</t>
  </si>
  <si>
    <t>Auszahlung p.P</t>
  </si>
  <si>
    <t>Payout p.P</t>
  </si>
  <si>
    <t>Abfahrt Fahrer / Departure Driver</t>
  </si>
  <si>
    <t xml:space="preserve">REFEREE FARE </t>
  </si>
  <si>
    <t>Payment upscaled to 5 €</t>
  </si>
  <si>
    <t>One Way KM*</t>
  </si>
  <si>
    <t>Hours</t>
  </si>
  <si>
    <t>Fare</t>
  </si>
  <si>
    <t>License</t>
  </si>
  <si>
    <t>*Fahrer/Driver</t>
  </si>
  <si>
    <t xml:space="preserve">Position </t>
  </si>
  <si>
    <t>Tournament</t>
  </si>
  <si>
    <t>⌀ €/Tag 8 Std</t>
  </si>
  <si>
    <t>Licence ?</t>
  </si>
  <si>
    <t>Auszahlung aufgerundet 5€</t>
  </si>
  <si>
    <t>Turnier</t>
  </si>
  <si>
    <t>Datum</t>
  </si>
  <si>
    <t>Fahrtkosten</t>
  </si>
  <si>
    <t>Kulanz</t>
  </si>
  <si>
    <t>tatsächliche</t>
  </si>
  <si>
    <r>
      <rPr>
        <sz val="11"/>
        <color theme="1"/>
        <rFont val="Calibri"/>
        <family val="2"/>
        <scheme val="minor"/>
      </rPr>
      <t>**Mitfahrer/Passenger</t>
    </r>
  </si>
  <si>
    <t>Bei Abweichung oder höher ausgezahlten Beträgen bitte hier korrigieren !</t>
  </si>
  <si>
    <t xml:space="preserve">Abgerechnet durch : </t>
  </si>
  <si>
    <t>a</t>
  </si>
  <si>
    <t>r</t>
  </si>
  <si>
    <t>erl.</t>
  </si>
  <si>
    <r>
      <t>a=</t>
    </r>
    <r>
      <rPr>
        <b/>
        <sz val="11"/>
        <color rgb="FF00B050"/>
        <rFont val="Marlett"/>
        <charset val="2"/>
      </rPr>
      <t>a</t>
    </r>
    <r>
      <rPr>
        <b/>
        <sz val="11"/>
        <color theme="1"/>
        <rFont val="Calibri"/>
        <family val="2"/>
        <scheme val="minor"/>
      </rPr>
      <t xml:space="preserve">   /   r=</t>
    </r>
    <r>
      <rPr>
        <b/>
        <sz val="11"/>
        <color rgb="FFFF0000"/>
        <rFont val="Marlett"/>
        <charset val="2"/>
      </rPr>
      <t>r</t>
    </r>
  </si>
  <si>
    <t>Text passt sich an Zelle an- keine Panik</t>
  </si>
  <si>
    <t>Orgateam</t>
  </si>
  <si>
    <t>Sonstiges</t>
  </si>
  <si>
    <t>Kihapp Admin</t>
  </si>
  <si>
    <t>Tour.Supervis.</t>
  </si>
  <si>
    <t>Payment</t>
  </si>
  <si>
    <t>Einzelzimmer</t>
  </si>
  <si>
    <t>UNTER 100KM nichts verändern   - ES GIBT KEINE MINUSBETRÄGE !</t>
  </si>
  <si>
    <t>Spezielles(z.b ORGTEAM) ganz unten</t>
  </si>
  <si>
    <t>Zimmer normal</t>
  </si>
  <si>
    <t>Gesamt</t>
  </si>
  <si>
    <t>p.P Pausch</t>
  </si>
  <si>
    <t>Differenzbetrag</t>
  </si>
  <si>
    <t>Vergütet</t>
  </si>
  <si>
    <t>Zahlung</t>
  </si>
  <si>
    <t xml:space="preserve">an den </t>
  </si>
  <si>
    <t xml:space="preserve">Fahrer </t>
  </si>
  <si>
    <t>Einzelzimmer Abzug ?</t>
  </si>
  <si>
    <t>manuell nur bei 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</si>
</sst>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&quot; Liter&quot;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Marlett"/>
      <charset val="2"/>
    </font>
    <font>
      <b/>
      <sz val="11"/>
      <name val="Marlett"/>
      <charset val="2"/>
    </font>
    <font>
      <b/>
      <sz val="11"/>
      <color rgb="FF00B050"/>
      <name val="Marlett"/>
      <charset val="2"/>
    </font>
    <font>
      <b/>
      <sz val="11"/>
      <color rgb="FFFF0000"/>
      <name val="Marlett"/>
      <charset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theme="1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thin">
        <color auto="1"/>
      </left>
      <right style="medium">
        <color indexed="64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center" vertical="center"/>
      <protection hidden="1"/>
    </xf>
    <xf numFmtId="0" fontId="0" fillId="5" borderId="25" xfId="0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3" borderId="30" xfId="0" applyNumberFormat="1" applyFill="1" applyBorder="1" applyAlignment="1" applyProtection="1">
      <alignment horizontal="center" vertical="center"/>
      <protection hidden="1"/>
    </xf>
    <xf numFmtId="164" fontId="0" fillId="3" borderId="17" xfId="0" applyNumberFormat="1" applyFont="1" applyFill="1" applyBorder="1" applyAlignment="1" applyProtection="1">
      <alignment horizontal="center" vertical="center"/>
      <protection hidden="1"/>
    </xf>
    <xf numFmtId="0" fontId="4" fillId="4" borderId="18" xfId="0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0" fillId="3" borderId="22" xfId="0" applyFill="1" applyBorder="1" applyAlignment="1" applyProtection="1">
      <alignment horizontal="center" vertical="center"/>
      <protection hidden="1"/>
    </xf>
    <xf numFmtId="164" fontId="0" fillId="3" borderId="31" xfId="0" applyNumberFormat="1" applyFill="1" applyBorder="1" applyAlignment="1" applyProtection="1">
      <alignment horizontal="center" vertical="center"/>
      <protection hidden="1"/>
    </xf>
    <xf numFmtId="164" fontId="0" fillId="3" borderId="13" xfId="0" applyNumberFormat="1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4" borderId="14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4" fontId="0" fillId="3" borderId="23" xfId="0" applyNumberFormat="1" applyFill="1" applyBorder="1" applyAlignment="1" applyProtection="1">
      <alignment horizontal="center" vertical="center"/>
      <protection hidden="1"/>
    </xf>
    <xf numFmtId="164" fontId="0" fillId="3" borderId="15" xfId="0" applyNumberFormat="1" applyFont="1" applyFill="1" applyBorder="1" applyAlignment="1" applyProtection="1">
      <alignment horizontal="center" vertical="center"/>
      <protection hidden="1"/>
    </xf>
    <xf numFmtId="0" fontId="6" fillId="4" borderId="1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0" fillId="7" borderId="33" xfId="0" applyFill="1" applyBorder="1" applyProtection="1">
      <protection hidden="1"/>
    </xf>
    <xf numFmtId="0" fontId="0" fillId="9" borderId="6" xfId="0" applyFill="1" applyBorder="1" applyProtection="1">
      <protection hidden="1"/>
    </xf>
    <xf numFmtId="0" fontId="0" fillId="9" borderId="6" xfId="0" applyFont="1" applyFill="1" applyBorder="1" applyProtection="1">
      <protection hidden="1"/>
    </xf>
    <xf numFmtId="0" fontId="0" fillId="9" borderId="4" xfId="0" applyFill="1" applyBorder="1" applyProtection="1">
      <protection hidden="1"/>
    </xf>
    <xf numFmtId="0" fontId="3" fillId="9" borderId="0" xfId="0" applyFont="1" applyFill="1" applyBorder="1" applyAlignment="1" applyProtection="1">
      <protection hidden="1"/>
    </xf>
    <xf numFmtId="0" fontId="0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Border="1" applyProtection="1">
      <protection hidden="1"/>
    </xf>
    <xf numFmtId="0" fontId="0" fillId="9" borderId="32" xfId="0" applyFill="1" applyBorder="1" applyProtection="1">
      <protection hidden="1"/>
    </xf>
    <xf numFmtId="0" fontId="0" fillId="9" borderId="0" xfId="0" applyFill="1" applyBorder="1" applyAlignment="1" applyProtection="1"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0" fontId="7" fillId="9" borderId="32" xfId="0" applyFont="1" applyFill="1" applyBorder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horizontal="center"/>
      <protection hidden="1"/>
    </xf>
    <xf numFmtId="0" fontId="11" fillId="9" borderId="0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Protection="1">
      <protection hidden="1"/>
    </xf>
    <xf numFmtId="0" fontId="10" fillId="9" borderId="0" xfId="0" applyFont="1" applyFill="1" applyBorder="1" applyAlignment="1" applyProtection="1">
      <alignment horizontal="center"/>
      <protection hidden="1"/>
    </xf>
    <xf numFmtId="44" fontId="0" fillId="9" borderId="0" xfId="0" applyNumberForma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/>
      <protection hidden="1"/>
    </xf>
    <xf numFmtId="0" fontId="0" fillId="9" borderId="0" xfId="0" applyFill="1" applyBorder="1" applyAlignment="1" applyProtection="1">
      <alignment horizontal="center"/>
      <protection hidden="1"/>
    </xf>
    <xf numFmtId="0" fontId="2" fillId="4" borderId="35" xfId="0" applyFont="1" applyFill="1" applyBorder="1" applyAlignment="1" applyProtection="1">
      <alignment horizontal="center" vertical="center"/>
      <protection hidden="1"/>
    </xf>
    <xf numFmtId="0" fontId="4" fillId="4" borderId="36" xfId="0" applyFont="1" applyFill="1" applyBorder="1" applyAlignment="1" applyProtection="1">
      <alignment horizontal="center" vertical="center"/>
      <protection hidden="1"/>
    </xf>
    <xf numFmtId="0" fontId="4" fillId="4" borderId="37" xfId="0" applyFont="1" applyFill="1" applyBorder="1" applyAlignment="1" applyProtection="1">
      <alignment horizontal="center" vertical="center"/>
      <protection hidden="1"/>
    </xf>
    <xf numFmtId="0" fontId="2" fillId="4" borderId="37" xfId="0" applyFont="1" applyFill="1" applyBorder="1" applyAlignment="1" applyProtection="1">
      <alignment horizontal="center" vertical="center"/>
      <protection hidden="1"/>
    </xf>
    <xf numFmtId="0" fontId="6" fillId="4" borderId="37" xfId="0" applyFont="1" applyFill="1" applyBorder="1" applyAlignment="1" applyProtection="1">
      <alignment horizontal="center" vertical="center"/>
      <protection hidden="1"/>
    </xf>
    <xf numFmtId="0" fontId="6" fillId="4" borderId="38" xfId="0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/>
      <protection hidden="1"/>
    </xf>
    <xf numFmtId="0" fontId="2" fillId="4" borderId="44" xfId="0" applyFont="1" applyFill="1" applyBorder="1" applyAlignment="1" applyProtection="1">
      <alignment horizontal="center"/>
      <protection locked="0" hidden="1"/>
    </xf>
    <xf numFmtId="0" fontId="2" fillId="4" borderId="46" xfId="0" applyFont="1" applyFill="1" applyBorder="1" applyAlignment="1" applyProtection="1">
      <alignment horizontal="center"/>
      <protection locked="0" hidden="1"/>
    </xf>
    <xf numFmtId="0" fontId="2" fillId="4" borderId="50" xfId="0" applyFont="1" applyFill="1" applyBorder="1" applyAlignment="1" applyProtection="1">
      <alignment horizontal="center"/>
      <protection locked="0" hidden="1"/>
    </xf>
    <xf numFmtId="0" fontId="2" fillId="3" borderId="46" xfId="0" applyFont="1" applyFill="1" applyBorder="1" applyAlignment="1" applyProtection="1">
      <alignment horizontal="center"/>
      <protection locked="0" hidden="1"/>
    </xf>
    <xf numFmtId="0" fontId="2" fillId="3" borderId="44" xfId="0" applyFont="1" applyFill="1" applyBorder="1" applyAlignment="1" applyProtection="1">
      <alignment horizontal="center"/>
      <protection locked="0" hidden="1"/>
    </xf>
    <xf numFmtId="0" fontId="2" fillId="3" borderId="50" xfId="0" applyFont="1" applyFill="1" applyBorder="1" applyAlignment="1" applyProtection="1">
      <alignment horizontal="center"/>
      <protection locked="0" hidden="1"/>
    </xf>
    <xf numFmtId="0" fontId="19" fillId="9" borderId="0" xfId="0" applyFont="1" applyFill="1" applyBorder="1" applyProtection="1">
      <protection hidden="1"/>
    </xf>
    <xf numFmtId="164" fontId="19" fillId="9" borderId="0" xfId="0" applyNumberFormat="1" applyFont="1" applyFill="1" applyBorder="1" applyAlignment="1" applyProtection="1">
      <alignment horizontal="center"/>
      <protection hidden="1"/>
    </xf>
    <xf numFmtId="0" fontId="19" fillId="9" borderId="0" xfId="0" applyFont="1" applyFill="1" applyBorder="1" applyAlignment="1" applyProtection="1">
      <alignment horizontal="center"/>
      <protection hidden="1"/>
    </xf>
    <xf numFmtId="0" fontId="19" fillId="9" borderId="32" xfId="0" applyFont="1" applyFill="1" applyBorder="1" applyProtection="1">
      <protection hidden="1"/>
    </xf>
    <xf numFmtId="0" fontId="19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0" fillId="9" borderId="0" xfId="0" applyFill="1" applyBorder="1" applyProtection="1">
      <protection locked="0"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2" fillId="6" borderId="0" xfId="0" applyFont="1" applyFill="1" applyBorder="1" applyAlignment="1" applyProtection="1">
      <alignment horizontal="center"/>
      <protection hidden="1"/>
    </xf>
    <xf numFmtId="0" fontId="0" fillId="4" borderId="40" xfId="0" applyFont="1" applyFill="1" applyBorder="1" applyProtection="1">
      <protection hidden="1"/>
    </xf>
    <xf numFmtId="0" fontId="0" fillId="3" borderId="46" xfId="0" applyFont="1" applyFill="1" applyBorder="1" applyAlignment="1" applyProtection="1">
      <alignment horizontal="center"/>
      <protection locked="0" hidden="1"/>
    </xf>
    <xf numFmtId="0" fontId="0" fillId="7" borderId="46" xfId="0" applyFont="1" applyFill="1" applyBorder="1" applyAlignment="1" applyProtection="1">
      <alignment horizontal="center"/>
      <protection hidden="1"/>
    </xf>
    <xf numFmtId="164" fontId="0" fillId="7" borderId="46" xfId="0" applyNumberFormat="1" applyFont="1" applyFill="1" applyBorder="1" applyAlignment="1" applyProtection="1">
      <alignment horizontal="center"/>
      <protection hidden="1"/>
    </xf>
    <xf numFmtId="164" fontId="0" fillId="7" borderId="51" xfId="0" applyNumberFormat="1" applyFont="1" applyFill="1" applyBorder="1" applyAlignment="1" applyProtection="1">
      <alignment horizontal="center"/>
      <protection hidden="1"/>
    </xf>
    <xf numFmtId="0" fontId="0" fillId="9" borderId="32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Fill="1" applyBorder="1" applyProtection="1">
      <protection hidden="1"/>
    </xf>
    <xf numFmtId="0" fontId="0" fillId="4" borderId="41" xfId="0" applyFont="1" applyFill="1" applyBorder="1" applyProtection="1">
      <protection hidden="1"/>
    </xf>
    <xf numFmtId="0" fontId="0" fillId="3" borderId="44" xfId="0" applyFont="1" applyFill="1" applyBorder="1" applyAlignment="1" applyProtection="1">
      <alignment horizontal="center"/>
      <protection locked="0" hidden="1"/>
    </xf>
    <xf numFmtId="0" fontId="0" fillId="7" borderId="44" xfId="0" applyFont="1" applyFill="1" applyBorder="1" applyAlignment="1" applyProtection="1">
      <alignment horizontal="center"/>
      <protection hidden="1"/>
    </xf>
    <xf numFmtId="164" fontId="0" fillId="7" borderId="44" xfId="0" applyNumberFormat="1" applyFont="1" applyFill="1" applyBorder="1" applyAlignment="1" applyProtection="1">
      <alignment horizontal="center"/>
      <protection hidden="1"/>
    </xf>
    <xf numFmtId="164" fontId="0" fillId="7" borderId="52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Fill="1" applyProtection="1">
      <protection hidden="1"/>
    </xf>
    <xf numFmtId="0" fontId="0" fillId="8" borderId="42" xfId="0" applyFont="1" applyFill="1" applyBorder="1" applyProtection="1">
      <protection hidden="1"/>
    </xf>
    <xf numFmtId="0" fontId="0" fillId="7" borderId="42" xfId="0" applyFont="1" applyFill="1" applyBorder="1" applyProtection="1">
      <protection hidden="1"/>
    </xf>
    <xf numFmtId="0" fontId="0" fillId="7" borderId="43" xfId="0" applyFont="1" applyFill="1" applyBorder="1" applyProtection="1">
      <protection hidden="1"/>
    </xf>
    <xf numFmtId="0" fontId="0" fillId="3" borderId="50" xfId="0" applyFont="1" applyFill="1" applyBorder="1" applyAlignment="1" applyProtection="1">
      <alignment horizontal="center"/>
      <protection locked="0" hidden="1"/>
    </xf>
    <xf numFmtId="0" fontId="0" fillId="7" borderId="50" xfId="0" applyFont="1" applyFill="1" applyBorder="1" applyAlignment="1" applyProtection="1">
      <alignment horizontal="center"/>
      <protection hidden="1"/>
    </xf>
    <xf numFmtId="164" fontId="0" fillId="7" borderId="50" xfId="0" applyNumberFormat="1" applyFont="1" applyFill="1" applyBorder="1" applyAlignment="1" applyProtection="1">
      <alignment horizontal="center"/>
      <protection hidden="1"/>
    </xf>
    <xf numFmtId="164" fontId="0" fillId="7" borderId="53" xfId="0" applyNumberFormat="1" applyFont="1" applyFill="1" applyBorder="1" applyAlignment="1" applyProtection="1">
      <alignment horizontal="center"/>
      <protection hidden="1"/>
    </xf>
    <xf numFmtId="0" fontId="0" fillId="9" borderId="0" xfId="0" applyFont="1" applyFill="1" applyBorder="1" applyAlignment="1" applyProtection="1">
      <alignment horizontal="center" vertical="center" wrapText="1"/>
      <protection hidden="1"/>
    </xf>
    <xf numFmtId="0" fontId="13" fillId="9" borderId="0" xfId="0" applyFont="1" applyFill="1" applyBorder="1" applyAlignment="1" applyProtection="1">
      <alignment vertical="center"/>
      <protection hidden="1"/>
    </xf>
    <xf numFmtId="0" fontId="14" fillId="9" borderId="0" xfId="0" applyFont="1" applyFill="1" applyBorder="1" applyAlignment="1" applyProtection="1">
      <alignment vertical="center"/>
      <protection hidden="1"/>
    </xf>
    <xf numFmtId="0" fontId="17" fillId="9" borderId="0" xfId="0" applyFont="1" applyFill="1" applyBorder="1" applyAlignment="1" applyProtection="1">
      <alignment vertical="center" wrapText="1"/>
      <protection hidden="1"/>
    </xf>
    <xf numFmtId="164" fontId="0" fillId="7" borderId="57" xfId="0" applyNumberFormat="1" applyFont="1" applyFill="1" applyBorder="1" applyAlignment="1" applyProtection="1">
      <alignment horizontal="center"/>
      <protection hidden="1"/>
    </xf>
    <xf numFmtId="164" fontId="0" fillId="7" borderId="58" xfId="0" applyNumberFormat="1" applyFont="1" applyFill="1" applyBorder="1" applyAlignment="1" applyProtection="1">
      <alignment horizontal="center"/>
      <protection hidden="1"/>
    </xf>
    <xf numFmtId="0" fontId="0" fillId="9" borderId="3" xfId="0" applyFill="1" applyBorder="1" applyAlignment="1" applyProtection="1">
      <alignment horizontal="center" vertical="center"/>
      <protection hidden="1"/>
    </xf>
    <xf numFmtId="0" fontId="0" fillId="9" borderId="12" xfId="0" applyFill="1" applyBorder="1" applyAlignment="1" applyProtection="1">
      <alignment horizontal="center" vertical="center"/>
      <protection hidden="1"/>
    </xf>
    <xf numFmtId="0" fontId="19" fillId="9" borderId="12" xfId="0" applyFont="1" applyFill="1" applyBorder="1" applyAlignment="1" applyProtection="1">
      <alignment horizontal="center" vertical="center"/>
      <protection hidden="1"/>
    </xf>
    <xf numFmtId="0" fontId="0" fillId="10" borderId="39" xfId="0" applyFont="1" applyFill="1" applyBorder="1" applyAlignment="1" applyProtection="1">
      <alignment horizontal="center" vertical="center"/>
      <protection hidden="1"/>
    </xf>
    <xf numFmtId="0" fontId="0" fillId="10" borderId="59" xfId="0" applyFont="1" applyFill="1" applyBorder="1" applyAlignment="1" applyProtection="1">
      <alignment horizontal="center" vertical="center"/>
      <protection hidden="1"/>
    </xf>
    <xf numFmtId="0" fontId="0" fillId="9" borderId="59" xfId="0" applyFont="1" applyFill="1" applyBorder="1" applyAlignment="1" applyProtection="1">
      <alignment horizontal="center" vertical="center"/>
      <protection hidden="1"/>
    </xf>
    <xf numFmtId="0" fontId="0" fillId="10" borderId="60" xfId="0" applyFont="1" applyFill="1" applyBorder="1" applyAlignment="1" applyProtection="1">
      <alignment horizontal="center" vertical="center"/>
      <protection hidden="1"/>
    </xf>
    <xf numFmtId="0" fontId="0" fillId="9" borderId="39" xfId="0" applyFont="1" applyFill="1" applyBorder="1" applyAlignment="1" applyProtection="1">
      <alignment horizontal="center" vertical="center"/>
      <protection hidden="1"/>
    </xf>
    <xf numFmtId="0" fontId="0" fillId="9" borderId="60" xfId="0" applyFont="1" applyFill="1" applyBorder="1" applyAlignment="1" applyProtection="1">
      <alignment horizontal="center" vertical="center"/>
      <protection hidden="1"/>
    </xf>
    <xf numFmtId="0" fontId="0" fillId="8" borderId="59" xfId="0" applyFont="1" applyFill="1" applyBorder="1" applyAlignment="1" applyProtection="1">
      <alignment horizontal="center" vertical="center"/>
      <protection hidden="1"/>
    </xf>
    <xf numFmtId="0" fontId="0" fillId="8" borderId="60" xfId="0" applyFont="1" applyFill="1" applyBorder="1" applyAlignment="1" applyProtection="1">
      <alignment horizontal="center" vertical="center"/>
      <protection hidden="1"/>
    </xf>
    <xf numFmtId="0" fontId="2" fillId="3" borderId="45" xfId="0" applyFont="1" applyFill="1" applyBorder="1" applyAlignment="1" applyProtection="1">
      <alignment horizontal="center"/>
      <protection locked="0" hidden="1"/>
    </xf>
    <xf numFmtId="0" fontId="2" fillId="3" borderId="48" xfId="0" applyFont="1" applyFill="1" applyBorder="1" applyAlignment="1" applyProtection="1">
      <alignment horizontal="center"/>
      <protection locked="0" hidden="1"/>
    </xf>
    <xf numFmtId="0" fontId="2" fillId="3" borderId="49" xfId="0" applyFont="1" applyFill="1" applyBorder="1" applyAlignment="1" applyProtection="1">
      <alignment horizontal="center"/>
      <protection locked="0" hidden="1"/>
    </xf>
    <xf numFmtId="0" fontId="0" fillId="12" borderId="46" xfId="0" applyFont="1" applyFill="1" applyBorder="1" applyAlignment="1" applyProtection="1">
      <alignment horizontal="center"/>
      <protection locked="0" hidden="1"/>
    </xf>
    <xf numFmtId="0" fontId="2" fillId="12" borderId="46" xfId="0" applyFont="1" applyFill="1" applyBorder="1" applyAlignment="1" applyProtection="1">
      <alignment horizontal="center"/>
      <protection locked="0" hidden="1"/>
    </xf>
    <xf numFmtId="0" fontId="0" fillId="12" borderId="44" xfId="0" applyFont="1" applyFill="1" applyBorder="1" applyAlignment="1" applyProtection="1">
      <alignment horizontal="center"/>
      <protection locked="0" hidden="1"/>
    </xf>
    <xf numFmtId="0" fontId="2" fillId="12" borderId="44" xfId="0" applyFont="1" applyFill="1" applyBorder="1" applyAlignment="1" applyProtection="1">
      <alignment horizontal="center"/>
      <protection locked="0" hidden="1"/>
    </xf>
    <xf numFmtId="0" fontId="0" fillId="13" borderId="44" xfId="0" applyFont="1" applyFill="1" applyBorder="1" applyAlignment="1" applyProtection="1">
      <alignment horizontal="center"/>
      <protection locked="0" hidden="1"/>
    </xf>
    <xf numFmtId="0" fontId="2" fillId="13" borderId="44" xfId="0" applyFont="1" applyFill="1" applyBorder="1" applyAlignment="1" applyProtection="1">
      <alignment horizontal="center"/>
      <protection locked="0" hidden="1"/>
    </xf>
    <xf numFmtId="0" fontId="0" fillId="13" borderId="50" xfId="0" applyFont="1" applyFill="1" applyBorder="1" applyAlignment="1" applyProtection="1">
      <alignment horizontal="center"/>
      <protection locked="0" hidden="1"/>
    </xf>
    <xf numFmtId="0" fontId="2" fillId="13" borderId="50" xfId="0" applyFont="1" applyFill="1" applyBorder="1" applyAlignment="1" applyProtection="1">
      <alignment horizontal="center"/>
      <protection locked="0" hidden="1"/>
    </xf>
    <xf numFmtId="164" fontId="15" fillId="10" borderId="32" xfId="0" applyNumberFormat="1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 wrapText="1"/>
      <protection hidden="1"/>
    </xf>
    <xf numFmtId="0" fontId="12" fillId="7" borderId="64" xfId="0" applyFont="1" applyFill="1" applyBorder="1" applyAlignment="1" applyProtection="1">
      <alignment horizontal="center" vertical="center" wrapText="1"/>
      <protection hidden="1"/>
    </xf>
    <xf numFmtId="0" fontId="12" fillId="7" borderId="65" xfId="0" applyFont="1" applyFill="1" applyBorder="1" applyAlignment="1" applyProtection="1">
      <alignment horizontal="center" vertical="center" wrapText="1"/>
      <protection hidden="1"/>
    </xf>
    <xf numFmtId="0" fontId="0" fillId="8" borderId="3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164" fontId="21" fillId="3" borderId="68" xfId="0" applyNumberFormat="1" applyFont="1" applyFill="1" applyBorder="1" applyAlignment="1" applyProtection="1">
      <alignment horizontal="center"/>
      <protection locked="0"/>
    </xf>
    <xf numFmtId="164" fontId="21" fillId="3" borderId="69" xfId="0" applyNumberFormat="1" applyFont="1" applyFill="1" applyBorder="1" applyAlignment="1" applyProtection="1">
      <alignment horizontal="center"/>
      <protection locked="0"/>
    </xf>
    <xf numFmtId="164" fontId="21" fillId="3" borderId="70" xfId="0" applyNumberFormat="1" applyFont="1" applyFill="1" applyBorder="1" applyAlignment="1" applyProtection="1">
      <alignment horizontal="center"/>
      <protection locked="0"/>
    </xf>
    <xf numFmtId="164" fontId="4" fillId="7" borderId="51" xfId="0" applyNumberFormat="1" applyFont="1" applyFill="1" applyBorder="1" applyAlignment="1" applyProtection="1">
      <alignment horizontal="center"/>
      <protection hidden="1"/>
    </xf>
    <xf numFmtId="164" fontId="4" fillId="7" borderId="52" xfId="0" applyNumberFormat="1" applyFont="1" applyFill="1" applyBorder="1" applyAlignment="1" applyProtection="1">
      <alignment horizontal="center"/>
      <protection hidden="1"/>
    </xf>
    <xf numFmtId="164" fontId="4" fillId="7" borderId="53" xfId="0" applyNumberFormat="1" applyFont="1" applyFill="1" applyBorder="1" applyAlignment="1" applyProtection="1">
      <alignment horizontal="center"/>
      <protection hidden="1"/>
    </xf>
    <xf numFmtId="164" fontId="18" fillId="7" borderId="71" xfId="0" applyNumberFormat="1" applyFont="1" applyFill="1" applyBorder="1" applyAlignment="1" applyProtection="1">
      <alignment horizontal="center"/>
      <protection hidden="1"/>
    </xf>
    <xf numFmtId="0" fontId="0" fillId="11" borderId="72" xfId="0" applyFont="1" applyFill="1" applyBorder="1" applyAlignment="1" applyProtection="1">
      <alignment horizontal="center"/>
      <protection hidden="1"/>
    </xf>
    <xf numFmtId="0" fontId="0" fillId="11" borderId="73" xfId="0" applyFont="1" applyFill="1" applyBorder="1" applyAlignment="1" applyProtection="1">
      <alignment horizontal="center"/>
      <protection hidden="1"/>
    </xf>
    <xf numFmtId="0" fontId="0" fillId="11" borderId="74" xfId="0" applyFont="1" applyFill="1" applyBorder="1" applyAlignment="1" applyProtection="1">
      <alignment horizontal="center"/>
      <protection hidden="1"/>
    </xf>
    <xf numFmtId="0" fontId="2" fillId="3" borderId="76" xfId="0" applyFont="1" applyFill="1" applyBorder="1" applyAlignment="1" applyProtection="1">
      <alignment horizontal="center"/>
      <protection locked="0" hidden="1"/>
    </xf>
    <xf numFmtId="164" fontId="4" fillId="7" borderId="77" xfId="0" applyNumberFormat="1" applyFont="1" applyFill="1" applyBorder="1" applyAlignment="1" applyProtection="1">
      <alignment horizontal="center"/>
      <protection hidden="1"/>
    </xf>
    <xf numFmtId="164" fontId="21" fillId="3" borderId="78" xfId="0" applyNumberFormat="1" applyFont="1" applyFill="1" applyBorder="1" applyAlignment="1" applyProtection="1">
      <alignment horizontal="center"/>
      <protection locked="0"/>
    </xf>
    <xf numFmtId="0" fontId="2" fillId="3" borderId="57" xfId="0" applyFont="1" applyFill="1" applyBorder="1" applyAlignment="1" applyProtection="1">
      <alignment horizontal="center"/>
      <protection locked="0" hidden="1"/>
    </xf>
    <xf numFmtId="164" fontId="4" fillId="7" borderId="58" xfId="0" applyNumberFormat="1" applyFont="1" applyFill="1" applyBorder="1" applyAlignment="1" applyProtection="1">
      <alignment horizontal="center"/>
      <protection hidden="1"/>
    </xf>
    <xf numFmtId="164" fontId="18" fillId="7" borderId="80" xfId="0" applyNumberFormat="1" applyFont="1" applyFill="1" applyBorder="1" applyAlignment="1" applyProtection="1">
      <alignment horizontal="center"/>
      <protection hidden="1"/>
    </xf>
    <xf numFmtId="164" fontId="21" fillId="3" borderId="81" xfId="0" applyNumberFormat="1" applyFont="1" applyFill="1" applyBorder="1" applyAlignment="1" applyProtection="1">
      <alignment horizontal="center"/>
      <protection locked="0"/>
    </xf>
    <xf numFmtId="164" fontId="0" fillId="7" borderId="54" xfId="0" applyNumberFormat="1" applyFont="1" applyFill="1" applyBorder="1" applyAlignment="1" applyProtection="1">
      <alignment horizontal="center"/>
      <protection hidden="1"/>
    </xf>
    <xf numFmtId="164" fontId="0" fillId="7" borderId="55" xfId="0" applyNumberFormat="1" applyFont="1" applyFill="1" applyBorder="1" applyAlignment="1" applyProtection="1">
      <alignment horizontal="center"/>
      <protection hidden="1"/>
    </xf>
    <xf numFmtId="164" fontId="0" fillId="7" borderId="56" xfId="0" applyNumberFormat="1" applyFont="1" applyFill="1" applyBorder="1" applyAlignment="1" applyProtection="1">
      <alignment horizontal="center"/>
      <protection hidden="1"/>
    </xf>
    <xf numFmtId="164" fontId="0" fillId="7" borderId="79" xfId="0" applyNumberFormat="1" applyFont="1" applyFill="1" applyBorder="1" applyAlignment="1" applyProtection="1">
      <alignment horizontal="center"/>
      <protection hidden="1"/>
    </xf>
    <xf numFmtId="0" fontId="0" fillId="13" borderId="57" xfId="0" applyFont="1" applyFill="1" applyBorder="1" applyAlignment="1" applyProtection="1">
      <alignment horizontal="center"/>
      <protection locked="0" hidden="1"/>
    </xf>
    <xf numFmtId="0" fontId="2" fillId="13" borderId="57" xfId="0" applyFont="1" applyFill="1" applyBorder="1" applyAlignment="1" applyProtection="1">
      <alignment horizontal="center"/>
      <protection locked="0" hidden="1"/>
    </xf>
    <xf numFmtId="0" fontId="0" fillId="7" borderId="57" xfId="0" applyFont="1" applyFill="1" applyBorder="1" applyAlignment="1" applyProtection="1">
      <alignment horizontal="center"/>
      <protection hidden="1"/>
    </xf>
    <xf numFmtId="164" fontId="0" fillId="7" borderId="83" xfId="0" applyNumberFormat="1" applyFont="1" applyFill="1" applyBorder="1" applyAlignment="1" applyProtection="1">
      <alignment horizontal="center"/>
      <protection hidden="1"/>
    </xf>
    <xf numFmtId="0" fontId="0" fillId="12" borderId="50" xfId="0" applyFont="1" applyFill="1" applyBorder="1" applyAlignment="1" applyProtection="1">
      <alignment horizontal="center"/>
      <protection locked="0" hidden="1"/>
    </xf>
    <xf numFmtId="0" fontId="2" fillId="12" borderId="50" xfId="0" applyFont="1" applyFill="1" applyBorder="1" applyAlignment="1" applyProtection="1">
      <alignment horizontal="center"/>
      <protection locked="0" hidden="1"/>
    </xf>
    <xf numFmtId="164" fontId="0" fillId="7" borderId="84" xfId="0" applyNumberFormat="1" applyFont="1" applyFill="1" applyBorder="1" applyAlignment="1" applyProtection="1">
      <alignment horizontal="center"/>
      <protection hidden="1"/>
    </xf>
    <xf numFmtId="164" fontId="17" fillId="7" borderId="47" xfId="0" applyNumberFormat="1" applyFont="1" applyFill="1" applyBorder="1" applyAlignment="1" applyProtection="1">
      <alignment horizontal="center" vertical="center"/>
      <protection hidden="1"/>
    </xf>
    <xf numFmtId="0" fontId="0" fillId="9" borderId="7" xfId="0" applyFont="1" applyFill="1" applyBorder="1" applyAlignment="1" applyProtection="1">
      <alignment vertical="center" wrapText="1"/>
      <protection hidden="1"/>
    </xf>
    <xf numFmtId="0" fontId="8" fillId="3" borderId="66" xfId="0" applyFont="1" applyFill="1" applyBorder="1" applyAlignment="1" applyProtection="1">
      <alignment horizontal="center" vertical="center" shrinkToFit="1"/>
      <protection locked="0" hidden="1"/>
    </xf>
    <xf numFmtId="0" fontId="8" fillId="3" borderId="67" xfId="0" applyFont="1" applyFill="1" applyBorder="1" applyAlignment="1" applyProtection="1">
      <alignment horizontal="center" vertical="center" shrinkToFit="1"/>
      <protection locked="0" hidden="1"/>
    </xf>
    <xf numFmtId="0" fontId="0" fillId="9" borderId="0" xfId="0" applyFill="1" applyBorder="1" applyAlignment="1" applyProtection="1">
      <alignment shrinkToFit="1"/>
      <protection hidden="1"/>
    </xf>
    <xf numFmtId="0" fontId="0" fillId="3" borderId="34" xfId="0" applyFill="1" applyBorder="1" applyAlignment="1" applyProtection="1">
      <alignment shrinkToFit="1"/>
      <protection locked="0" hidden="1"/>
    </xf>
    <xf numFmtId="0" fontId="0" fillId="3" borderId="45" xfId="0" applyFont="1" applyFill="1" applyBorder="1" applyAlignment="1" applyProtection="1">
      <alignment horizontal="center" shrinkToFit="1"/>
      <protection locked="0" hidden="1"/>
    </xf>
    <xf numFmtId="0" fontId="0" fillId="3" borderId="48" xfId="0" applyFont="1" applyFill="1" applyBorder="1" applyAlignment="1" applyProtection="1">
      <alignment horizontal="center" shrinkToFit="1"/>
      <protection locked="0" hidden="1"/>
    </xf>
    <xf numFmtId="0" fontId="0" fillId="3" borderId="49" xfId="0" applyFont="1" applyFill="1" applyBorder="1" applyAlignment="1" applyProtection="1">
      <alignment horizontal="center" shrinkToFit="1"/>
      <protection locked="0" hidden="1"/>
    </xf>
    <xf numFmtId="0" fontId="0" fillId="4" borderId="45" xfId="0" applyFont="1" applyFill="1" applyBorder="1" applyAlignment="1" applyProtection="1">
      <alignment horizontal="center" shrinkToFit="1"/>
      <protection locked="0" hidden="1"/>
    </xf>
    <xf numFmtId="0" fontId="0" fillId="4" borderId="48" xfId="0" applyFont="1" applyFill="1" applyBorder="1" applyAlignment="1" applyProtection="1">
      <alignment horizontal="center" shrinkToFit="1"/>
      <protection locked="0" hidden="1"/>
    </xf>
    <xf numFmtId="0" fontId="0" fillId="4" borderId="49" xfId="0" applyFont="1" applyFill="1" applyBorder="1" applyAlignment="1" applyProtection="1">
      <alignment horizontal="center" shrinkToFit="1"/>
      <protection locked="0" hidden="1"/>
    </xf>
    <xf numFmtId="0" fontId="0" fillId="12" borderId="45" xfId="0" applyFont="1" applyFill="1" applyBorder="1" applyAlignment="1" applyProtection="1">
      <alignment horizontal="center" shrinkToFit="1"/>
      <protection locked="0" hidden="1"/>
    </xf>
    <xf numFmtId="0" fontId="0" fillId="12" borderId="48" xfId="0" applyFont="1" applyFill="1" applyBorder="1" applyAlignment="1" applyProtection="1">
      <alignment horizontal="center" shrinkToFit="1"/>
      <protection locked="0" hidden="1"/>
    </xf>
    <xf numFmtId="0" fontId="0" fillId="12" borderId="49" xfId="0" applyFont="1" applyFill="1" applyBorder="1" applyAlignment="1" applyProtection="1">
      <alignment horizontal="center" shrinkToFit="1"/>
      <protection locked="0" hidden="1"/>
    </xf>
    <xf numFmtId="0" fontId="0" fillId="13" borderId="82" xfId="0" applyFont="1" applyFill="1" applyBorder="1" applyAlignment="1" applyProtection="1">
      <alignment horizontal="center" shrinkToFit="1"/>
      <protection locked="0" hidden="1"/>
    </xf>
    <xf numFmtId="0" fontId="0" fillId="13" borderId="48" xfId="0" applyFont="1" applyFill="1" applyBorder="1" applyAlignment="1" applyProtection="1">
      <alignment horizontal="center" shrinkToFit="1"/>
      <protection locked="0" hidden="1"/>
    </xf>
    <xf numFmtId="0" fontId="0" fillId="13" borderId="49" xfId="0" applyFont="1" applyFill="1" applyBorder="1" applyAlignment="1" applyProtection="1">
      <alignment horizontal="center" shrinkToFit="1"/>
      <protection locked="0" hidden="1"/>
    </xf>
    <xf numFmtId="0" fontId="0" fillId="3" borderId="46" xfId="0" applyFont="1" applyFill="1" applyBorder="1" applyAlignment="1" applyProtection="1">
      <alignment horizontal="center" shrinkToFit="1"/>
      <protection locked="0" hidden="1"/>
    </xf>
    <xf numFmtId="0" fontId="0" fillId="3" borderId="44" xfId="0" applyFont="1" applyFill="1" applyBorder="1" applyAlignment="1" applyProtection="1">
      <alignment horizontal="center" shrinkToFit="1"/>
      <protection locked="0" hidden="1"/>
    </xf>
    <xf numFmtId="0" fontId="0" fillId="3" borderId="76" xfId="0" applyFont="1" applyFill="1" applyBorder="1" applyAlignment="1" applyProtection="1">
      <alignment horizontal="center" shrinkToFit="1"/>
      <protection locked="0" hidden="1"/>
    </xf>
    <xf numFmtId="0" fontId="0" fillId="3" borderId="50" xfId="0" applyFont="1" applyFill="1" applyBorder="1" applyAlignment="1" applyProtection="1">
      <alignment horizontal="center" shrinkToFit="1"/>
      <protection locked="0" hidden="1"/>
    </xf>
    <xf numFmtId="0" fontId="0" fillId="3" borderId="57" xfId="0" applyFont="1" applyFill="1" applyBorder="1" applyAlignment="1" applyProtection="1">
      <alignment horizontal="center" shrinkToFit="1"/>
      <protection locked="0" hidden="1"/>
    </xf>
    <xf numFmtId="0" fontId="0" fillId="3" borderId="46" xfId="0" applyFont="1" applyFill="1" applyBorder="1" applyAlignment="1" applyProtection="1">
      <alignment horizontal="center" vertical="center" shrinkToFit="1"/>
      <protection locked="0" hidden="1"/>
    </xf>
    <xf numFmtId="44" fontId="12" fillId="9" borderId="0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Border="1" applyAlignment="1" applyProtection="1">
      <alignment horizontal="center"/>
      <protection hidden="1"/>
    </xf>
    <xf numFmtId="164" fontId="25" fillId="10" borderId="2" xfId="0" applyNumberFormat="1" applyFont="1" applyFill="1" applyBorder="1" applyAlignment="1" applyProtection="1">
      <alignment horizontal="center"/>
      <protection hidden="1"/>
    </xf>
    <xf numFmtId="44" fontId="12" fillId="9" borderId="0" xfId="0" applyNumberFormat="1" applyFont="1" applyFill="1" applyBorder="1" applyAlignment="1" applyProtection="1">
      <alignment horizontal="center"/>
      <protection hidden="1"/>
    </xf>
    <xf numFmtId="0" fontId="12" fillId="9" borderId="0" xfId="0" applyFont="1" applyFill="1" applyBorder="1" applyAlignment="1" applyProtection="1">
      <alignment horizontal="center"/>
      <protection hidden="1"/>
    </xf>
    <xf numFmtId="0" fontId="16" fillId="2" borderId="59" xfId="0" applyFont="1" applyFill="1" applyBorder="1" applyAlignment="1" applyProtection="1">
      <alignment horizontal="center" shrinkToFit="1"/>
      <protection hidden="1"/>
    </xf>
    <xf numFmtId="0" fontId="16" fillId="2" borderId="60" xfId="0" applyFont="1" applyFill="1" applyBorder="1" applyAlignment="1" applyProtection="1">
      <alignment horizontal="center" shrinkToFit="1"/>
      <protection hidden="1"/>
    </xf>
    <xf numFmtId="0" fontId="0" fillId="0" borderId="0" xfId="0" applyFont="1" applyAlignment="1" applyProtection="1">
      <alignment horizontal="center"/>
      <protection hidden="1"/>
    </xf>
    <xf numFmtId="1" fontId="0" fillId="5" borderId="24" xfId="0" applyNumberFormat="1" applyFill="1" applyBorder="1" applyAlignment="1" applyProtection="1">
      <alignment horizontal="center" vertical="center"/>
      <protection hidden="1"/>
    </xf>
    <xf numFmtId="1" fontId="0" fillId="5" borderId="25" xfId="0" applyNumberFormat="1" applyFill="1" applyBorder="1" applyAlignment="1" applyProtection="1">
      <alignment horizontal="center" vertical="center"/>
      <protection hidden="1"/>
    </xf>
    <xf numFmtId="0" fontId="0" fillId="11" borderId="85" xfId="0" applyFont="1" applyFill="1" applyBorder="1" applyAlignment="1" applyProtection="1">
      <alignment horizontal="center"/>
      <protection hidden="1"/>
    </xf>
    <xf numFmtId="0" fontId="0" fillId="2" borderId="73" xfId="0" applyFont="1" applyFill="1" applyBorder="1" applyAlignment="1" applyProtection="1">
      <alignment horizontal="center"/>
      <protection hidden="1"/>
    </xf>
    <xf numFmtId="0" fontId="20" fillId="2" borderId="73" xfId="0" applyFont="1" applyFill="1" applyBorder="1" applyAlignment="1" applyProtection="1">
      <alignment horizontal="center"/>
      <protection hidden="1"/>
    </xf>
    <xf numFmtId="0" fontId="0" fillId="11" borderId="3" xfId="0" applyFont="1" applyFill="1" applyBorder="1" applyAlignment="1" applyProtection="1">
      <alignment horizontal="center"/>
      <protection hidden="1"/>
    </xf>
    <xf numFmtId="0" fontId="0" fillId="11" borderId="12" xfId="0" applyFont="1" applyFill="1" applyBorder="1" applyAlignment="1" applyProtection="1">
      <alignment horizontal="center"/>
      <protection hidden="1"/>
    </xf>
    <xf numFmtId="44" fontId="2" fillId="3" borderId="54" xfId="0" applyNumberFormat="1" applyFont="1" applyFill="1" applyBorder="1" applyAlignment="1" applyProtection="1">
      <alignment horizontal="center"/>
      <protection locked="0" hidden="1"/>
    </xf>
    <xf numFmtId="44" fontId="2" fillId="3" borderId="55" xfId="0" applyNumberFormat="1" applyFont="1" applyFill="1" applyBorder="1" applyAlignment="1" applyProtection="1">
      <alignment horizontal="center"/>
      <protection locked="0" hidden="1"/>
    </xf>
    <xf numFmtId="44" fontId="2" fillId="3" borderId="75" xfId="0" applyNumberFormat="1" applyFont="1" applyFill="1" applyBorder="1" applyAlignment="1" applyProtection="1">
      <alignment horizontal="center"/>
      <protection locked="0" hidden="1"/>
    </xf>
    <xf numFmtId="44" fontId="2" fillId="3" borderId="56" xfId="0" applyNumberFormat="1" applyFont="1" applyFill="1" applyBorder="1" applyAlignment="1" applyProtection="1">
      <alignment horizontal="center"/>
      <protection locked="0" hidden="1"/>
    </xf>
    <xf numFmtId="44" fontId="2" fillId="3" borderId="79" xfId="0" applyNumberFormat="1" applyFont="1" applyFill="1" applyBorder="1" applyAlignment="1" applyProtection="1">
      <alignment horizontal="center"/>
      <protection locked="0" hidden="1"/>
    </xf>
    <xf numFmtId="44" fontId="0" fillId="7" borderId="47" xfId="0" applyNumberFormat="1" applyFont="1" applyFill="1" applyBorder="1" applyAlignment="1" applyProtection="1">
      <alignment horizontal="center"/>
      <protection hidden="1"/>
    </xf>
    <xf numFmtId="44" fontId="0" fillId="7" borderId="83" xfId="0" applyNumberFormat="1" applyFont="1" applyFill="1" applyBorder="1" applyAlignment="1" applyProtection="1">
      <alignment horizontal="center"/>
      <protection hidden="1"/>
    </xf>
    <xf numFmtId="44" fontId="0" fillId="7" borderId="84" xfId="0" applyNumberFormat="1" applyFont="1" applyFill="1" applyBorder="1" applyAlignment="1" applyProtection="1">
      <alignment horizontal="center"/>
      <protection hidden="1"/>
    </xf>
    <xf numFmtId="0" fontId="2" fillId="3" borderId="86" xfId="0" applyFont="1" applyFill="1" applyBorder="1" applyAlignment="1" applyProtection="1">
      <alignment horizontal="center"/>
      <protection locked="0" hidden="1"/>
    </xf>
    <xf numFmtId="44" fontId="0" fillId="7" borderId="87" xfId="0" applyNumberFormat="1" applyFont="1" applyFill="1" applyBorder="1" applyAlignment="1" applyProtection="1">
      <alignment horizontal="center"/>
      <protection hidden="1"/>
    </xf>
    <xf numFmtId="0" fontId="2" fillId="3" borderId="82" xfId="0" applyFont="1" applyFill="1" applyBorder="1" applyAlignment="1" applyProtection="1">
      <alignment horizontal="center"/>
      <protection locked="0" hidden="1"/>
    </xf>
    <xf numFmtId="44" fontId="0" fillId="7" borderId="88" xfId="0" applyNumberFormat="1" applyFont="1" applyFill="1" applyBorder="1" applyAlignment="1" applyProtection="1">
      <alignment horizontal="center"/>
      <protection hidden="1"/>
    </xf>
    <xf numFmtId="1" fontId="2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6" xfId="0" applyNumberFormat="1" applyFont="1" applyFill="1" applyBorder="1" applyAlignment="1" applyProtection="1">
      <alignment horizontal="center" vertical="center"/>
      <protection hidden="1"/>
    </xf>
    <xf numFmtId="1" fontId="2" fillId="4" borderId="35" xfId="0" applyNumberFormat="1" applyFont="1" applyFill="1" applyBorder="1" applyAlignment="1" applyProtection="1">
      <alignment horizontal="center" vertical="center"/>
      <protection hidden="1"/>
    </xf>
    <xf numFmtId="2" fontId="0" fillId="3" borderId="21" xfId="0" applyNumberFormat="1" applyFill="1" applyBorder="1" applyAlignment="1" applyProtection="1">
      <alignment horizontal="center" vertical="center"/>
      <protection hidden="1"/>
    </xf>
    <xf numFmtId="2" fontId="0" fillId="3" borderId="22" xfId="0" applyNumberFormat="1" applyFill="1" applyBorder="1" applyAlignment="1" applyProtection="1">
      <alignment horizontal="center" vertical="center"/>
      <protection hidden="1"/>
    </xf>
    <xf numFmtId="2" fontId="2" fillId="3" borderId="22" xfId="0" applyNumberFormat="1" applyFont="1" applyFill="1" applyBorder="1" applyAlignment="1" applyProtection="1">
      <alignment horizontal="center" vertical="center"/>
      <protection hidden="1"/>
    </xf>
    <xf numFmtId="2" fontId="0" fillId="3" borderId="11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2" fillId="3" borderId="1" xfId="0" applyNumberFormat="1" applyFon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Font="1" applyFill="1" applyBorder="1" applyAlignment="1" applyProtection="1">
      <alignment horizontal="center"/>
      <protection hidden="1"/>
    </xf>
    <xf numFmtId="164" fontId="0" fillId="9" borderId="0" xfId="0" applyNumberFormat="1" applyFill="1" applyBorder="1" applyAlignment="1" applyProtection="1">
      <alignment horizontal="center"/>
      <protection hidden="1"/>
    </xf>
    <xf numFmtId="0" fontId="24" fillId="9" borderId="0" xfId="0" applyFont="1" applyFill="1" applyBorder="1" applyAlignment="1" applyProtection="1">
      <alignment horizontal="center" vertical="center" wrapText="1"/>
      <protection hidden="1"/>
    </xf>
    <xf numFmtId="0" fontId="17" fillId="13" borderId="0" xfId="0" applyFont="1" applyFill="1" applyBorder="1" applyAlignment="1" applyProtection="1">
      <alignment horizontal="center" vertical="center" wrapText="1"/>
      <protection hidden="1"/>
    </xf>
    <xf numFmtId="164" fontId="2" fillId="7" borderId="62" xfId="0" applyNumberFormat="1" applyFont="1" applyFill="1" applyBorder="1" applyAlignment="1" applyProtection="1">
      <alignment horizontal="center" vertical="center"/>
      <protection hidden="1"/>
    </xf>
    <xf numFmtId="164" fontId="2" fillId="7" borderId="61" xfId="0" applyNumberFormat="1" applyFont="1" applyFill="1" applyBorder="1" applyAlignment="1" applyProtection="1">
      <alignment horizontal="center" vertical="center"/>
      <protection hidden="1"/>
    </xf>
    <xf numFmtId="164" fontId="2" fillId="7" borderId="63" xfId="0" applyNumberFormat="1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center" wrapText="1"/>
      <protection hidden="1"/>
    </xf>
    <xf numFmtId="0" fontId="0" fillId="9" borderId="0" xfId="0" applyFont="1" applyFill="1" applyBorder="1" applyAlignment="1" applyProtection="1">
      <alignment horizontal="center" vertical="center" wrapText="1"/>
      <protection hidden="1"/>
    </xf>
    <xf numFmtId="0" fontId="24" fillId="9" borderId="0" xfId="0" applyFont="1" applyFill="1" applyBorder="1" applyAlignment="1" applyProtection="1">
      <alignment horizontal="center" vertical="center" wrapText="1"/>
      <protection hidden="1"/>
    </xf>
    <xf numFmtId="0" fontId="24" fillId="9" borderId="7" xfId="0" applyFont="1" applyFill="1" applyBorder="1" applyAlignment="1" applyProtection="1">
      <alignment horizontal="center" vertical="center" wrapText="1"/>
      <protection hidden="1"/>
    </xf>
    <xf numFmtId="0" fontId="0" fillId="9" borderId="0" xfId="0" applyFont="1" applyFill="1" applyBorder="1" applyProtection="1">
      <protection hidden="1"/>
    </xf>
    <xf numFmtId="0" fontId="2" fillId="6" borderId="0" xfId="0" applyFont="1" applyFill="1" applyBorder="1" applyAlignment="1" applyProtection="1">
      <alignment horizontal="center" vertical="top" wrapText="1"/>
      <protection hidden="1"/>
    </xf>
    <xf numFmtId="0" fontId="0" fillId="9" borderId="0" xfId="0" applyFill="1" applyProtection="1">
      <protection hidden="1"/>
    </xf>
    <xf numFmtId="0" fontId="15" fillId="9" borderId="6" xfId="0" applyFont="1" applyFill="1" applyBorder="1" applyAlignment="1" applyProtection="1">
      <alignment vertical="center"/>
      <protection hidden="1"/>
    </xf>
    <xf numFmtId="0" fontId="25" fillId="9" borderId="89" xfId="0" applyFont="1" applyFill="1" applyBorder="1" applyAlignment="1" applyProtection="1">
      <alignment vertical="center" wrapText="1"/>
      <protection hidden="1"/>
    </xf>
    <xf numFmtId="0" fontId="25" fillId="9" borderId="91" xfId="0" applyFont="1" applyFill="1" applyBorder="1" applyAlignment="1" applyProtection="1">
      <alignment vertical="center" wrapText="1"/>
      <protection hidden="1"/>
    </xf>
    <xf numFmtId="164" fontId="2" fillId="10" borderId="93" xfId="0" applyNumberFormat="1" applyFont="1" applyFill="1" applyBorder="1" applyAlignment="1" applyProtection="1">
      <alignment horizontal="center" vertical="center" wrapText="1"/>
      <protection hidden="1"/>
    </xf>
    <xf numFmtId="164" fontId="4" fillId="10" borderId="1" xfId="0" applyNumberFormat="1" applyFont="1" applyFill="1" applyBorder="1" applyAlignment="1" applyProtection="1">
      <alignment horizontal="center" vertical="center" wrapText="1"/>
      <protection hidden="1"/>
    </xf>
    <xf numFmtId="44" fontId="2" fillId="3" borderId="45" xfId="0" applyNumberFormat="1" applyFont="1" applyFill="1" applyBorder="1" applyAlignment="1" applyProtection="1">
      <alignment horizontal="center"/>
      <protection locked="0" hidden="1"/>
    </xf>
    <xf numFmtId="44" fontId="2" fillId="3" borderId="48" xfId="0" applyNumberFormat="1" applyFont="1" applyFill="1" applyBorder="1" applyAlignment="1" applyProtection="1">
      <alignment horizontal="center"/>
      <protection locked="0" hidden="1"/>
    </xf>
    <xf numFmtId="44" fontId="2" fillId="3" borderId="49" xfId="0" applyNumberFormat="1" applyFont="1" applyFill="1" applyBorder="1" applyAlignment="1" applyProtection="1">
      <alignment horizontal="center"/>
      <protection locked="0" hidden="1"/>
    </xf>
    <xf numFmtId="164" fontId="18" fillId="7" borderId="94" xfId="0" applyNumberFormat="1" applyFont="1" applyFill="1" applyBorder="1" applyAlignment="1" applyProtection="1">
      <alignment horizontal="center"/>
      <protection hidden="1"/>
    </xf>
    <xf numFmtId="44" fontId="0" fillId="3" borderId="51" xfId="0" applyNumberFormat="1" applyFont="1" applyFill="1" applyBorder="1" applyAlignment="1" applyProtection="1">
      <alignment horizontal="center"/>
      <protection hidden="1"/>
    </xf>
    <xf numFmtId="44" fontId="0" fillId="3" borderId="58" xfId="0" applyNumberFormat="1" applyFont="1" applyFill="1" applyBorder="1" applyAlignment="1" applyProtection="1">
      <alignment horizontal="center"/>
      <protection hidden="1"/>
    </xf>
    <xf numFmtId="44" fontId="0" fillId="3" borderId="74" xfId="0" applyNumberFormat="1" applyFont="1" applyFill="1" applyBorder="1" applyAlignment="1" applyProtection="1">
      <alignment horizontal="center"/>
      <protection hidden="1"/>
    </xf>
    <xf numFmtId="0" fontId="0" fillId="3" borderId="51" xfId="0" applyFont="1" applyFill="1" applyBorder="1" applyAlignment="1" applyProtection="1">
      <alignment horizontal="center" vertical="center" shrinkToFit="1"/>
      <protection locked="0"/>
    </xf>
    <xf numFmtId="0" fontId="0" fillId="3" borderId="52" xfId="0" applyFont="1" applyFill="1" applyBorder="1" applyAlignment="1" applyProtection="1">
      <alignment horizontal="center" shrinkToFit="1"/>
      <protection locked="0"/>
    </xf>
    <xf numFmtId="0" fontId="0" fillId="3" borderId="77" xfId="0" applyFont="1" applyFill="1" applyBorder="1" applyAlignment="1" applyProtection="1">
      <alignment horizontal="center" shrinkToFit="1"/>
      <protection locked="0"/>
    </xf>
    <xf numFmtId="0" fontId="0" fillId="3" borderId="51" xfId="0" applyFont="1" applyFill="1" applyBorder="1" applyAlignment="1" applyProtection="1">
      <alignment horizontal="center" shrinkToFit="1"/>
      <protection locked="0"/>
    </xf>
    <xf numFmtId="0" fontId="0" fillId="3" borderId="53" xfId="0" applyFont="1" applyFill="1" applyBorder="1" applyAlignment="1" applyProtection="1">
      <alignment horizontal="center" shrinkToFit="1"/>
      <protection locked="0"/>
    </xf>
    <xf numFmtId="0" fontId="0" fillId="3" borderId="58" xfId="0" applyFont="1" applyFill="1" applyBorder="1" applyAlignment="1" applyProtection="1">
      <alignment horizontal="center" shrinkToFit="1"/>
      <protection locked="0"/>
    </xf>
    <xf numFmtId="0" fontId="0" fillId="3" borderId="46" xfId="0" applyFont="1" applyFill="1" applyBorder="1" applyAlignment="1" applyProtection="1">
      <alignment horizontal="center" shrinkToFit="1"/>
      <protection locked="0"/>
    </xf>
    <xf numFmtId="0" fontId="0" fillId="3" borderId="44" xfId="0" applyFont="1" applyFill="1" applyBorder="1" applyAlignment="1" applyProtection="1">
      <alignment horizontal="center" shrinkToFit="1"/>
      <protection locked="0"/>
    </xf>
    <xf numFmtId="0" fontId="0" fillId="3" borderId="57" xfId="0" applyFont="1" applyFill="1" applyBorder="1" applyAlignment="1" applyProtection="1">
      <alignment horizontal="center" shrinkToFit="1"/>
      <protection locked="0"/>
    </xf>
    <xf numFmtId="0" fontId="0" fillId="3" borderId="50" xfId="0" applyFont="1" applyFill="1" applyBorder="1" applyAlignment="1" applyProtection="1">
      <alignment horizontal="center" shrinkToFit="1"/>
      <protection locked="0"/>
    </xf>
    <xf numFmtId="0" fontId="2" fillId="9" borderId="0" xfId="0" applyFont="1" applyFill="1" applyBorder="1" applyAlignment="1" applyProtection="1">
      <alignment horizontal="center" vertical="center"/>
      <protection hidden="1"/>
    </xf>
    <xf numFmtId="0" fontId="2" fillId="9" borderId="0" xfId="0" applyFont="1" applyFill="1" applyBorder="1" applyAlignment="1" applyProtection="1">
      <alignment horizontal="center" vertical="center" wrapText="1"/>
      <protection hidden="1"/>
    </xf>
    <xf numFmtId="0" fontId="0" fillId="9" borderId="0" xfId="0" applyFont="1" applyFill="1" applyBorder="1" applyAlignment="1" applyProtection="1">
      <alignment horizontal="center" vertical="center"/>
      <protection hidden="1"/>
    </xf>
    <xf numFmtId="0" fontId="0" fillId="9" borderId="0" xfId="0" applyFont="1" applyFill="1" applyBorder="1" applyAlignment="1" applyProtection="1">
      <alignment vertical="center" wrapText="1"/>
      <protection hidden="1"/>
    </xf>
    <xf numFmtId="164" fontId="2" fillId="3" borderId="90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92" xfId="0" applyNumberFormat="1" applyFont="1" applyFill="1" applyBorder="1" applyAlignment="1" applyProtection="1">
      <alignment horizontal="center" vertical="center" wrapText="1"/>
      <protection locked="0"/>
    </xf>
    <xf numFmtId="0" fontId="27" fillId="9" borderId="0" xfId="0" applyFont="1" applyFill="1" applyBorder="1" applyAlignment="1" applyProtection="1">
      <alignment horizontal="center" wrapText="1"/>
      <protection hidden="1"/>
    </xf>
    <xf numFmtId="0" fontId="27" fillId="9" borderId="7" xfId="0" applyFont="1" applyFill="1" applyBorder="1" applyAlignment="1" applyProtection="1">
      <alignment horizontal="center" wrapText="1"/>
      <protection hidden="1"/>
    </xf>
    <xf numFmtId="44" fontId="26" fillId="3" borderId="46" xfId="0" applyNumberFormat="1" applyFont="1" applyFill="1" applyBorder="1" applyAlignment="1" applyProtection="1">
      <alignment horizontal="center" vertical="center" shrinkToFit="1"/>
      <protection locked="0" hidden="1"/>
    </xf>
    <xf numFmtId="44" fontId="26" fillId="3" borderId="44" xfId="0" applyNumberFormat="1" applyFont="1" applyFill="1" applyBorder="1" applyAlignment="1" applyProtection="1">
      <alignment horizontal="center" vertical="center" shrinkToFit="1"/>
      <protection locked="0" hidden="1"/>
    </xf>
    <xf numFmtId="44" fontId="26" fillId="3" borderId="50" xfId="0" applyNumberFormat="1" applyFont="1" applyFill="1" applyBorder="1" applyAlignment="1" applyProtection="1">
      <alignment horizontal="center" vertical="center" shrinkToFit="1"/>
      <protection locked="0" hidden="1"/>
    </xf>
    <xf numFmtId="44" fontId="2" fillId="3" borderId="82" xfId="0" applyNumberFormat="1" applyFont="1" applyFill="1" applyBorder="1" applyAlignment="1" applyProtection="1">
      <alignment horizontal="center"/>
      <protection locked="0" hidden="1"/>
    </xf>
    <xf numFmtId="44" fontId="26" fillId="3" borderId="57" xfId="0" applyNumberFormat="1" applyFont="1" applyFill="1" applyBorder="1" applyAlignment="1" applyProtection="1">
      <alignment horizontal="center" vertical="center" shrinkToFit="1"/>
      <protection locked="0" hidden="1"/>
    </xf>
    <xf numFmtId="44" fontId="2" fillId="3" borderId="86" xfId="0" applyNumberFormat="1" applyFont="1" applyFill="1" applyBorder="1" applyAlignment="1" applyProtection="1">
      <alignment horizontal="center"/>
      <protection locked="0" hidden="1"/>
    </xf>
    <xf numFmtId="44" fontId="26" fillId="3" borderId="76" xfId="0" applyNumberFormat="1" applyFont="1" applyFill="1" applyBorder="1" applyAlignment="1" applyProtection="1">
      <alignment horizontal="center" vertical="center" shrinkToFit="1"/>
      <protection locked="0" hidden="1"/>
    </xf>
    <xf numFmtId="164" fontId="18" fillId="7" borderId="95" xfId="0" applyNumberFormat="1" applyFont="1" applyFill="1" applyBorder="1" applyAlignment="1" applyProtection="1">
      <alignment horizontal="center"/>
      <protection hidden="1"/>
    </xf>
    <xf numFmtId="0" fontId="0" fillId="3" borderId="76" xfId="0" applyFont="1" applyFill="1" applyBorder="1" applyAlignment="1" applyProtection="1">
      <alignment horizontal="center" shrinkToFit="1"/>
      <protection locked="0"/>
    </xf>
    <xf numFmtId="0" fontId="2" fillId="13" borderId="45" xfId="0" applyFont="1" applyFill="1" applyBorder="1" applyAlignment="1" applyProtection="1">
      <alignment horizontal="center"/>
      <protection locked="0" hidden="1"/>
    </xf>
    <xf numFmtId="0" fontId="2" fillId="13" borderId="48" xfId="0" applyFont="1" applyFill="1" applyBorder="1" applyAlignment="1" applyProtection="1">
      <alignment horizontal="center"/>
      <protection locked="0" hidden="1"/>
    </xf>
    <xf numFmtId="0" fontId="2" fillId="13" borderId="49" xfId="0" applyFont="1" applyFill="1" applyBorder="1" applyAlignment="1" applyProtection="1">
      <alignment horizontal="center"/>
      <protection locked="0" hidden="1"/>
    </xf>
  </cellXfs>
  <cellStyles count="1">
    <cellStyle name="Standard" xfId="0" builtinId="0"/>
  </cellStyles>
  <dxfs count="2">
    <dxf>
      <font>
        <color rgb="FFFF0000"/>
      </font>
      <fill>
        <patternFill>
          <bgColor rgb="FFFFC7CE"/>
        </patternFill>
      </fill>
    </dxf>
    <dxf>
      <font>
        <color rgb="FF00B050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8F8F8"/>
      <color rgb="FFFFFFFF"/>
      <color rgb="FF0000FF"/>
      <color rgb="FFCCFFCC"/>
      <color rgb="FF66FFFF"/>
      <color rgb="FFCC99FF"/>
      <color rgb="FF33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888999</xdr:colOff>
      <xdr:row>1</xdr:row>
      <xdr:rowOff>155575</xdr:rowOff>
    </xdr:from>
    <xdr:to>
      <xdr:col>19</xdr:col>
      <xdr:colOff>701582</xdr:colOff>
      <xdr:row>4</xdr:row>
      <xdr:rowOff>117792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794C1C-B7A6-436E-993F-D79D46263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349" y="365125"/>
          <a:ext cx="1050833" cy="1048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76"/>
  <sheetViews>
    <sheetView showGridLines="0" tabSelected="1" showRuler="0" showWhiteSpace="0" zoomScaleNormal="100" zoomScaleSheetLayoutView="90" workbookViewId="0">
      <selection activeCell="C12" sqref="C12"/>
    </sheetView>
  </sheetViews>
  <sheetFormatPr baseColWidth="10" defaultColWidth="11.42578125" defaultRowHeight="15" x14ac:dyDescent="0.25"/>
  <cols>
    <col min="1" max="1" width="3.28515625" style="3" customWidth="1"/>
    <col min="2" max="2" width="19.140625" style="1" hidden="1" customWidth="1"/>
    <col min="3" max="3" width="32" style="1" customWidth="1"/>
    <col min="4" max="4" width="9.42578125" style="1" customWidth="1"/>
    <col min="5" max="5" width="10.85546875" style="1" bestFit="1" customWidth="1"/>
    <col min="6" max="6" width="10.7109375" style="1" customWidth="1"/>
    <col min="7" max="7" width="11.85546875" style="1" customWidth="1"/>
    <col min="8" max="8" width="13.7109375" style="1" customWidth="1"/>
    <col min="9" max="9" width="14.140625" style="1" hidden="1" customWidth="1"/>
    <col min="10" max="10" width="11.42578125" style="1" hidden="1" customWidth="1"/>
    <col min="11" max="11" width="11.42578125" style="1" customWidth="1"/>
    <col min="12" max="12" width="13" style="1" hidden="1" customWidth="1"/>
    <col min="13" max="13" width="13.85546875" style="1" hidden="1" customWidth="1"/>
    <col min="14" max="14" width="0.85546875" style="1" customWidth="1"/>
    <col min="15" max="15" width="15.5703125" style="1" customWidth="1"/>
    <col min="16" max="16" width="9.42578125" style="1" customWidth="1"/>
    <col min="17" max="17" width="13.42578125" style="1" customWidth="1"/>
    <col min="18" max="18" width="19.42578125" style="1" bestFit="1" customWidth="1"/>
    <col min="19" max="19" width="18.5703125" style="1" bestFit="1" customWidth="1"/>
    <col min="20" max="20" width="13.140625" style="1" customWidth="1"/>
    <col min="21" max="21" width="9.7109375" style="1" customWidth="1"/>
    <col min="22" max="23" width="18.5703125" style="1" customWidth="1"/>
    <col min="24" max="24" width="3.7109375" style="1" customWidth="1"/>
    <col min="25" max="25" width="1.85546875" style="1" customWidth="1"/>
    <col min="26" max="26" width="14.5703125" style="1" customWidth="1"/>
    <col min="27" max="27" width="20.140625" style="1" customWidth="1"/>
    <col min="28" max="28" width="15" style="1" customWidth="1"/>
    <col min="29" max="30" width="11.42578125" style="1" customWidth="1"/>
    <col min="31" max="33" width="15" style="1" customWidth="1"/>
    <col min="34" max="80" width="11.42578125" style="1" customWidth="1"/>
    <col min="81" max="16384" width="11.42578125" style="1"/>
  </cols>
  <sheetData>
    <row r="1" spans="1:80" ht="16.5" thickTop="1" thickBot="1" x14ac:dyDescent="0.3">
      <c r="A1" s="103"/>
      <c r="B1" s="34"/>
      <c r="C1" s="34"/>
      <c r="D1" s="34"/>
      <c r="E1" s="34"/>
      <c r="F1" s="34"/>
      <c r="G1" s="35"/>
      <c r="H1" s="35"/>
      <c r="I1" s="35"/>
      <c r="J1" s="35"/>
      <c r="K1" s="35"/>
      <c r="L1" s="35"/>
      <c r="M1" s="35"/>
      <c r="N1" s="35"/>
      <c r="O1" s="35"/>
      <c r="P1" s="35" t="s">
        <v>75</v>
      </c>
      <c r="Q1" s="35" t="s">
        <v>76</v>
      </c>
      <c r="R1" s="35" t="s">
        <v>77</v>
      </c>
      <c r="S1" s="34"/>
      <c r="T1" s="34"/>
      <c r="U1" s="34"/>
      <c r="V1" s="34"/>
      <c r="W1" s="34"/>
      <c r="X1" s="34"/>
      <c r="Y1" s="36"/>
      <c r="Z1" s="39"/>
      <c r="AA1" s="39"/>
      <c r="AE1" s="2" t="s">
        <v>16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230" t="s">
        <v>22</v>
      </c>
      <c r="AU1" s="231"/>
      <c r="AV1" s="232"/>
    </row>
    <row r="2" spans="1:80" ht="35.25" thickTop="1" thickBot="1" x14ac:dyDescent="0.55000000000000004">
      <c r="A2" s="104"/>
      <c r="B2" s="127" t="s">
        <v>49</v>
      </c>
      <c r="C2" s="161"/>
      <c r="D2" s="37" t="s">
        <v>53</v>
      </c>
      <c r="E2" s="37"/>
      <c r="F2" s="37"/>
      <c r="G2" s="265"/>
      <c r="H2" s="265"/>
      <c r="I2" s="265"/>
      <c r="J2" s="265"/>
      <c r="K2" s="265"/>
      <c r="L2" s="265"/>
      <c r="M2" s="265"/>
      <c r="N2" s="243"/>
      <c r="O2" s="244" t="s">
        <v>74</v>
      </c>
      <c r="P2" s="269">
        <v>400</v>
      </c>
      <c r="Q2" s="246">
        <f>P2/2</f>
        <v>200</v>
      </c>
      <c r="R2" s="247">
        <f>P3-Q2</f>
        <v>100</v>
      </c>
      <c r="S2" s="39"/>
      <c r="T2" s="39"/>
      <c r="U2" s="39"/>
      <c r="V2" s="39"/>
      <c r="W2" s="50" t="s">
        <v>64</v>
      </c>
      <c r="X2" s="39"/>
      <c r="Y2" s="40"/>
      <c r="Z2" s="39"/>
      <c r="AA2" s="39"/>
      <c r="AB2" s="4"/>
      <c r="AC2" s="4"/>
      <c r="AE2" s="3"/>
      <c r="AF2" s="3"/>
      <c r="AG2" s="3"/>
      <c r="AH2" s="233" t="s">
        <v>29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5"/>
    </row>
    <row r="3" spans="1:80" ht="34.5" customHeight="1" thickBot="1" x14ac:dyDescent="0.55000000000000004">
      <c r="A3" s="104"/>
      <c r="B3" s="128" t="s">
        <v>40</v>
      </c>
      <c r="C3" s="162"/>
      <c r="D3" s="37" t="s">
        <v>54</v>
      </c>
      <c r="E3" s="37"/>
      <c r="F3" s="37"/>
      <c r="G3" s="267"/>
      <c r="H3" s="267"/>
      <c r="I3" s="267"/>
      <c r="J3" s="267"/>
      <c r="K3" s="267"/>
      <c r="L3" s="268"/>
      <c r="M3" s="268"/>
      <c r="N3" s="160"/>
      <c r="O3" s="245" t="s">
        <v>71</v>
      </c>
      <c r="P3" s="270">
        <v>300</v>
      </c>
      <c r="Q3" s="242"/>
      <c r="R3" s="38"/>
      <c r="S3" s="38"/>
      <c r="T3" s="38"/>
      <c r="U3" s="38"/>
      <c r="V3" s="38"/>
      <c r="W3" s="237" t="s">
        <v>59</v>
      </c>
      <c r="X3" s="97"/>
      <c r="Y3" s="40"/>
      <c r="Z3" s="39"/>
      <c r="AA3" s="39"/>
      <c r="AB3" s="5"/>
      <c r="AC3" s="6"/>
      <c r="AD3" s="7" t="s">
        <v>31</v>
      </c>
      <c r="AE3" s="7" t="s">
        <v>50</v>
      </c>
      <c r="AF3" s="8" t="s">
        <v>51</v>
      </c>
      <c r="AG3" s="53">
        <v>0</v>
      </c>
      <c r="AH3" s="9">
        <v>1</v>
      </c>
      <c r="AI3" s="192">
        <v>2</v>
      </c>
      <c r="AJ3" s="192">
        <v>3</v>
      </c>
      <c r="AK3" s="192">
        <v>4</v>
      </c>
      <c r="AL3" s="192">
        <v>5</v>
      </c>
      <c r="AM3" s="192">
        <v>6</v>
      </c>
      <c r="AN3" s="192">
        <v>7</v>
      </c>
      <c r="AO3" s="210">
        <v>8</v>
      </c>
      <c r="AP3" s="192">
        <v>9</v>
      </c>
      <c r="AQ3" s="192">
        <v>10</v>
      </c>
      <c r="AR3" s="192">
        <v>11</v>
      </c>
      <c r="AS3" s="192">
        <v>12</v>
      </c>
      <c r="AT3" s="211">
        <v>13</v>
      </c>
      <c r="AU3" s="211">
        <v>14</v>
      </c>
      <c r="AV3" s="212">
        <v>15</v>
      </c>
      <c r="AW3" s="191">
        <v>16</v>
      </c>
      <c r="AX3" s="192">
        <v>17</v>
      </c>
      <c r="AY3" s="192">
        <v>18</v>
      </c>
      <c r="AZ3" s="192">
        <v>19</v>
      </c>
      <c r="BA3" s="213">
        <v>20</v>
      </c>
      <c r="BB3" s="191">
        <v>21</v>
      </c>
      <c r="BC3" s="192">
        <v>22</v>
      </c>
      <c r="BD3" s="192">
        <v>23</v>
      </c>
      <c r="BE3" s="192">
        <v>24</v>
      </c>
      <c r="BF3" s="192">
        <v>25</v>
      </c>
      <c r="BG3" s="192">
        <v>26</v>
      </c>
      <c r="BH3" s="192">
        <v>27</v>
      </c>
      <c r="BI3" s="210">
        <v>28</v>
      </c>
      <c r="BJ3" s="192">
        <v>29</v>
      </c>
      <c r="BK3" s="192">
        <v>30</v>
      </c>
      <c r="BL3" s="192">
        <v>31</v>
      </c>
      <c r="BM3" s="192">
        <v>32</v>
      </c>
      <c r="BN3" s="211">
        <v>33</v>
      </c>
      <c r="BO3" s="211">
        <v>34</v>
      </c>
      <c r="BP3" s="212">
        <v>35</v>
      </c>
      <c r="BQ3" s="191">
        <v>36</v>
      </c>
      <c r="BR3" s="192">
        <v>37</v>
      </c>
      <c r="BS3" s="192">
        <v>38</v>
      </c>
      <c r="BT3" s="192">
        <v>39</v>
      </c>
      <c r="BU3" s="213">
        <v>40</v>
      </c>
      <c r="BV3" s="9"/>
      <c r="BW3" s="10"/>
      <c r="BX3" s="10"/>
      <c r="BY3" s="10"/>
      <c r="BZ3" s="10"/>
      <c r="CA3" s="10"/>
      <c r="CB3" s="10"/>
    </row>
    <row r="4" spans="1:80" ht="15.75" customHeight="1" thickBot="1" x14ac:dyDescent="0.3">
      <c r="A4" s="104"/>
      <c r="B4" s="39"/>
      <c r="C4" s="163"/>
      <c r="D4" s="41"/>
      <c r="E4" s="241" t="s">
        <v>72</v>
      </c>
      <c r="F4" s="241"/>
      <c r="G4" s="38"/>
      <c r="H4" s="38"/>
      <c r="I4" s="38"/>
      <c r="J4" s="38"/>
      <c r="K4" s="38"/>
      <c r="L4" s="38"/>
      <c r="M4" s="38"/>
      <c r="N4" s="38"/>
      <c r="O4" s="225" t="s">
        <v>73</v>
      </c>
      <c r="P4" s="100"/>
      <c r="Q4" s="100"/>
      <c r="R4" s="38"/>
      <c r="S4" s="39"/>
      <c r="T4" s="39"/>
      <c r="U4" s="39"/>
      <c r="V4" s="39"/>
      <c r="W4" s="237"/>
      <c r="X4" s="97"/>
      <c r="Y4" s="40"/>
      <c r="Z4" s="39"/>
      <c r="AA4" s="39"/>
      <c r="AB4" s="4"/>
      <c r="AC4" s="11" t="s">
        <v>30</v>
      </c>
      <c r="AD4" s="12">
        <v>12</v>
      </c>
      <c r="AE4" s="13">
        <v>96</v>
      </c>
      <c r="AF4" s="14" t="s">
        <v>26</v>
      </c>
      <c r="AG4" s="54">
        <v>0</v>
      </c>
      <c r="AH4" s="214">
        <v>12</v>
      </c>
      <c r="AI4" s="215">
        <v>24</v>
      </c>
      <c r="AJ4" s="215">
        <v>36</v>
      </c>
      <c r="AK4" s="214">
        <v>48</v>
      </c>
      <c r="AL4" s="215">
        <v>60</v>
      </c>
      <c r="AM4" s="215">
        <v>72</v>
      </c>
      <c r="AN4" s="214">
        <v>84</v>
      </c>
      <c r="AO4" s="216">
        <v>96</v>
      </c>
      <c r="AP4" s="214">
        <v>108</v>
      </c>
      <c r="AQ4" s="215">
        <v>120</v>
      </c>
      <c r="AR4" s="215">
        <v>132</v>
      </c>
      <c r="AS4" s="214">
        <v>144</v>
      </c>
      <c r="AT4" s="214">
        <v>156</v>
      </c>
      <c r="AU4" s="215">
        <v>168</v>
      </c>
      <c r="AV4" s="215">
        <v>180</v>
      </c>
      <c r="AW4" s="214">
        <v>192</v>
      </c>
      <c r="AX4" s="215">
        <v>204</v>
      </c>
      <c r="AY4" s="215">
        <v>216</v>
      </c>
      <c r="AZ4" s="214">
        <v>228</v>
      </c>
      <c r="BA4" s="214">
        <v>240</v>
      </c>
      <c r="BB4" s="215">
        <v>252</v>
      </c>
      <c r="BC4" s="215">
        <v>264</v>
      </c>
      <c r="BD4" s="214">
        <v>276</v>
      </c>
      <c r="BE4" s="215">
        <v>288</v>
      </c>
      <c r="BF4" s="215">
        <v>300</v>
      </c>
      <c r="BG4" s="214">
        <v>312</v>
      </c>
      <c r="BH4" s="216">
        <v>324</v>
      </c>
      <c r="BI4" s="214">
        <v>336</v>
      </c>
      <c r="BJ4" s="215">
        <v>348</v>
      </c>
      <c r="BK4" s="215">
        <v>360</v>
      </c>
      <c r="BL4" s="214">
        <v>372</v>
      </c>
      <c r="BM4" s="214">
        <v>384</v>
      </c>
      <c r="BN4" s="215">
        <v>396</v>
      </c>
      <c r="BO4" s="215">
        <v>408</v>
      </c>
      <c r="BP4" s="214">
        <v>420</v>
      </c>
      <c r="BQ4" s="215">
        <v>432</v>
      </c>
      <c r="BR4" s="215">
        <v>444</v>
      </c>
      <c r="BS4" s="214">
        <v>456</v>
      </c>
      <c r="BT4" s="214">
        <v>468</v>
      </c>
      <c r="BU4" s="215">
        <v>480</v>
      </c>
      <c r="BV4" s="15"/>
      <c r="BW4" s="16"/>
      <c r="BX4" s="16"/>
      <c r="BY4" s="15"/>
      <c r="BZ4" s="16"/>
      <c r="CA4" s="16"/>
      <c r="CB4" s="15"/>
    </row>
    <row r="5" spans="1:80" ht="15.75" customHeight="1" thickBot="1" x14ac:dyDescent="0.3">
      <c r="A5" s="104"/>
      <c r="B5" s="33" t="s">
        <v>34</v>
      </c>
      <c r="C5" s="164"/>
      <c r="D5" s="41"/>
      <c r="E5" s="241"/>
      <c r="F5" s="241"/>
      <c r="G5" s="41"/>
      <c r="H5" s="41"/>
      <c r="I5" s="41"/>
      <c r="J5" s="41"/>
      <c r="K5" s="41"/>
      <c r="L5" s="41"/>
      <c r="M5" s="41"/>
      <c r="N5" s="41"/>
      <c r="O5" s="225"/>
      <c r="P5" s="98"/>
      <c r="Q5" s="98"/>
      <c r="R5" s="98"/>
      <c r="S5" s="39"/>
      <c r="T5" s="39"/>
      <c r="U5" s="39"/>
      <c r="V5" s="42"/>
      <c r="W5" s="237"/>
      <c r="X5" s="97"/>
      <c r="Y5" s="43"/>
      <c r="Z5" s="42"/>
      <c r="AA5" s="42"/>
      <c r="AB5" s="4"/>
      <c r="AC5" s="11" t="s">
        <v>30</v>
      </c>
      <c r="AD5" s="17">
        <v>10</v>
      </c>
      <c r="AE5" s="18">
        <v>80</v>
      </c>
      <c r="AF5" s="19" t="s">
        <v>32</v>
      </c>
      <c r="AG5" s="55">
        <v>0</v>
      </c>
      <c r="AH5" s="217">
        <v>10</v>
      </c>
      <c r="AI5" s="218">
        <v>20</v>
      </c>
      <c r="AJ5" s="218">
        <v>30</v>
      </c>
      <c r="AK5" s="217">
        <v>40</v>
      </c>
      <c r="AL5" s="218">
        <v>50</v>
      </c>
      <c r="AM5" s="218">
        <v>60</v>
      </c>
      <c r="AN5" s="217">
        <v>70</v>
      </c>
      <c r="AO5" s="219">
        <v>80</v>
      </c>
      <c r="AP5" s="218">
        <v>90</v>
      </c>
      <c r="AQ5" s="218">
        <v>100</v>
      </c>
      <c r="AR5" s="218">
        <v>110</v>
      </c>
      <c r="AS5" s="220">
        <v>120</v>
      </c>
      <c r="AT5" s="218">
        <v>130</v>
      </c>
      <c r="AU5" s="218">
        <v>140</v>
      </c>
      <c r="AV5" s="218">
        <v>150</v>
      </c>
      <c r="AW5" s="217">
        <v>160</v>
      </c>
      <c r="AX5" s="218">
        <v>170</v>
      </c>
      <c r="AY5" s="218">
        <v>180</v>
      </c>
      <c r="AZ5" s="217">
        <v>190</v>
      </c>
      <c r="BA5" s="217">
        <v>200</v>
      </c>
      <c r="BB5" s="218">
        <v>210</v>
      </c>
      <c r="BC5" s="218">
        <v>220</v>
      </c>
      <c r="BD5" s="217">
        <v>230</v>
      </c>
      <c r="BE5" s="218">
        <v>240</v>
      </c>
      <c r="BF5" s="218">
        <v>250</v>
      </c>
      <c r="BG5" s="217">
        <v>260</v>
      </c>
      <c r="BH5" s="219">
        <v>270</v>
      </c>
      <c r="BI5" s="218">
        <v>280</v>
      </c>
      <c r="BJ5" s="218">
        <v>290</v>
      </c>
      <c r="BK5" s="218">
        <v>300</v>
      </c>
      <c r="BL5" s="220">
        <v>310</v>
      </c>
      <c r="BM5" s="218">
        <v>320</v>
      </c>
      <c r="BN5" s="218">
        <v>330</v>
      </c>
      <c r="BO5" s="218">
        <v>340</v>
      </c>
      <c r="BP5" s="217">
        <v>350</v>
      </c>
      <c r="BQ5" s="218">
        <v>360</v>
      </c>
      <c r="BR5" s="218">
        <v>370</v>
      </c>
      <c r="BS5" s="217">
        <v>380</v>
      </c>
      <c r="BT5" s="217">
        <v>390</v>
      </c>
      <c r="BU5" s="218">
        <v>400</v>
      </c>
      <c r="BV5" s="20"/>
      <c r="BW5" s="21"/>
      <c r="BX5" s="21"/>
      <c r="BY5" s="20"/>
      <c r="BZ5" s="21"/>
      <c r="CA5" s="21"/>
      <c r="CB5" s="20"/>
    </row>
    <row r="6" spans="1:80" ht="15.75" customHeight="1" x14ac:dyDescent="0.25">
      <c r="A6" s="104"/>
      <c r="B6" s="39"/>
      <c r="C6" s="39" t="s">
        <v>60</v>
      </c>
      <c r="D6" s="39"/>
      <c r="E6" s="241"/>
      <c r="F6" s="241"/>
      <c r="G6" s="42"/>
      <c r="H6" s="42"/>
      <c r="I6" s="42"/>
      <c r="J6" s="42"/>
      <c r="K6" s="42"/>
      <c r="L6" s="42"/>
      <c r="M6" s="42"/>
      <c r="N6" s="42"/>
      <c r="O6" s="225"/>
      <c r="P6" s="42"/>
      <c r="Q6" s="42"/>
      <c r="R6" s="42"/>
      <c r="S6" s="42"/>
      <c r="T6" s="42"/>
      <c r="U6" s="42"/>
      <c r="V6" s="42"/>
      <c r="W6" s="237"/>
      <c r="X6" s="97"/>
      <c r="Y6" s="43"/>
      <c r="Z6" s="42"/>
      <c r="AA6" s="42"/>
      <c r="AB6" s="22"/>
      <c r="AC6" s="23" t="s">
        <v>27</v>
      </c>
      <c r="AD6" s="17">
        <v>8.75</v>
      </c>
      <c r="AE6" s="18">
        <v>70</v>
      </c>
      <c r="AF6" s="24" t="s">
        <v>10</v>
      </c>
      <c r="AG6" s="56">
        <v>0</v>
      </c>
      <c r="AH6" s="217">
        <v>8.75</v>
      </c>
      <c r="AI6" s="218">
        <v>17.5</v>
      </c>
      <c r="AJ6" s="218">
        <v>26.5</v>
      </c>
      <c r="AK6" s="217">
        <v>35</v>
      </c>
      <c r="AL6" s="218">
        <v>43.75</v>
      </c>
      <c r="AM6" s="217">
        <v>52.55</v>
      </c>
      <c r="AN6" s="218">
        <v>61.3</v>
      </c>
      <c r="AO6" s="218">
        <v>70.05</v>
      </c>
      <c r="AP6" s="217">
        <v>78.8</v>
      </c>
      <c r="AQ6" s="218">
        <v>87.55</v>
      </c>
      <c r="AR6" s="217">
        <v>96.3</v>
      </c>
      <c r="AS6" s="218">
        <v>105.05</v>
      </c>
      <c r="AT6" s="217">
        <v>113.8</v>
      </c>
      <c r="AU6" s="218">
        <v>122.55</v>
      </c>
      <c r="AV6" s="217">
        <v>131.30000000000001</v>
      </c>
      <c r="AW6" s="217">
        <v>140.05000000000001</v>
      </c>
      <c r="AX6" s="218">
        <v>148.80000000000001</v>
      </c>
      <c r="AY6" s="218">
        <v>157.55000000000001</v>
      </c>
      <c r="AZ6" s="217">
        <v>166.3</v>
      </c>
      <c r="BA6" s="217">
        <v>175.05</v>
      </c>
      <c r="BB6" s="218">
        <v>183.8</v>
      </c>
      <c r="BC6" s="218">
        <v>192.55</v>
      </c>
      <c r="BD6" s="217">
        <v>201.3</v>
      </c>
      <c r="BE6" s="218">
        <v>210.05</v>
      </c>
      <c r="BF6" s="217">
        <v>218.8</v>
      </c>
      <c r="BG6" s="218">
        <v>227.55</v>
      </c>
      <c r="BH6" s="218">
        <v>236.3</v>
      </c>
      <c r="BI6" s="217">
        <v>245.05</v>
      </c>
      <c r="BJ6" s="218">
        <v>253.8</v>
      </c>
      <c r="BK6" s="217">
        <v>262.55</v>
      </c>
      <c r="BL6" s="218">
        <v>271.3</v>
      </c>
      <c r="BM6" s="217">
        <v>280.05</v>
      </c>
      <c r="BN6" s="218">
        <v>288.8</v>
      </c>
      <c r="BO6" s="217">
        <v>297.55</v>
      </c>
      <c r="BP6" s="217">
        <v>306.3</v>
      </c>
      <c r="BQ6" s="218">
        <v>315.05</v>
      </c>
      <c r="BR6" s="218">
        <v>323.8</v>
      </c>
      <c r="BS6" s="217">
        <v>332.55</v>
      </c>
      <c r="BT6" s="217">
        <v>341.3</v>
      </c>
      <c r="BU6" s="218">
        <v>350.05</v>
      </c>
      <c r="BV6" s="20"/>
      <c r="BW6" s="21"/>
      <c r="BX6" s="21"/>
      <c r="BY6" s="20"/>
      <c r="BZ6" s="21"/>
      <c r="CA6" s="20"/>
      <c r="CB6" s="21"/>
    </row>
    <row r="7" spans="1:80" x14ac:dyDescent="0.25">
      <c r="A7" s="104"/>
      <c r="B7" s="39"/>
      <c r="C7" s="39"/>
      <c r="D7" s="39"/>
      <c r="E7" s="241"/>
      <c r="F7" s="241"/>
      <c r="G7" s="41"/>
      <c r="H7" s="41"/>
      <c r="I7" s="41"/>
      <c r="J7" s="41"/>
      <c r="K7" s="41"/>
      <c r="L7" s="41"/>
      <c r="M7" s="41"/>
      <c r="N7" s="41"/>
      <c r="O7" s="225"/>
      <c r="P7" s="99" t="s">
        <v>41</v>
      </c>
      <c r="Q7" s="99"/>
      <c r="R7" s="99"/>
      <c r="S7" s="44"/>
      <c r="T7" s="44"/>
      <c r="U7" s="44"/>
      <c r="V7" s="39"/>
      <c r="W7" s="74" t="s">
        <v>57</v>
      </c>
      <c r="X7" s="46"/>
      <c r="Y7" s="40"/>
      <c r="Z7" s="39"/>
      <c r="AA7" s="39"/>
      <c r="AB7" s="4"/>
      <c r="AC7" s="23" t="s">
        <v>27</v>
      </c>
      <c r="AD7" s="17">
        <v>7.5</v>
      </c>
      <c r="AE7" s="18">
        <v>60</v>
      </c>
      <c r="AF7" s="24" t="s">
        <v>11</v>
      </c>
      <c r="AG7" s="56">
        <v>0</v>
      </c>
      <c r="AH7" s="217">
        <v>7.5</v>
      </c>
      <c r="AI7" s="218">
        <v>13</v>
      </c>
      <c r="AJ7" s="218">
        <v>18.75</v>
      </c>
      <c r="AK7" s="217">
        <v>25</v>
      </c>
      <c r="AL7" s="218">
        <v>31.25</v>
      </c>
      <c r="AM7" s="218">
        <v>37.5</v>
      </c>
      <c r="AN7" s="217">
        <v>43.75</v>
      </c>
      <c r="AO7" s="219">
        <v>60</v>
      </c>
      <c r="AP7" s="218">
        <v>67.5</v>
      </c>
      <c r="AQ7" s="218">
        <v>75</v>
      </c>
      <c r="AR7" s="218">
        <v>82.5</v>
      </c>
      <c r="AS7" s="220">
        <v>90</v>
      </c>
      <c r="AT7" s="218">
        <v>97.5</v>
      </c>
      <c r="AU7" s="218">
        <v>105</v>
      </c>
      <c r="AV7" s="218">
        <v>112.5</v>
      </c>
      <c r="AW7" s="217">
        <v>120.447619047619</v>
      </c>
      <c r="AX7" s="218">
        <v>128.280654761904</v>
      </c>
      <c r="AY7" s="218">
        <v>136.11369047618999</v>
      </c>
      <c r="AZ7" s="217">
        <v>143.946726190476</v>
      </c>
      <c r="BA7" s="217">
        <v>151.77976190476099</v>
      </c>
      <c r="BB7" s="218">
        <v>159.612797619047</v>
      </c>
      <c r="BC7" s="218">
        <v>167.44583333333301</v>
      </c>
      <c r="BD7" s="217">
        <v>175.278869047618</v>
      </c>
      <c r="BE7" s="218">
        <v>183.11190476190399</v>
      </c>
      <c r="BF7" s="218">
        <v>190.94494047619</v>
      </c>
      <c r="BG7" s="217">
        <v>198.77797619047499</v>
      </c>
      <c r="BH7" s="219">
        <v>206.611011904761</v>
      </c>
      <c r="BI7" s="218">
        <v>214.44404761904701</v>
      </c>
      <c r="BJ7" s="218">
        <v>222.277083333332</v>
      </c>
      <c r="BK7" s="218">
        <v>230.11011904761801</v>
      </c>
      <c r="BL7" s="220">
        <v>237.943154761904</v>
      </c>
      <c r="BM7" s="218">
        <v>245.77619047618899</v>
      </c>
      <c r="BN7" s="218">
        <v>253.609226190475</v>
      </c>
      <c r="BO7" s="218">
        <v>261.44226190476098</v>
      </c>
      <c r="BP7" s="217">
        <v>269.27529761904702</v>
      </c>
      <c r="BQ7" s="218">
        <v>277.10833333333198</v>
      </c>
      <c r="BR7" s="218">
        <v>284.94136904761802</v>
      </c>
      <c r="BS7" s="217">
        <v>292.77440476190401</v>
      </c>
      <c r="BT7" s="217">
        <v>300.60744047618903</v>
      </c>
      <c r="BU7" s="218">
        <v>308.44047619047501</v>
      </c>
      <c r="BV7" s="20"/>
      <c r="BW7" s="21"/>
      <c r="BX7" s="21"/>
      <c r="BY7" s="20"/>
      <c r="BZ7" s="21"/>
      <c r="CA7" s="21"/>
      <c r="CB7" s="20"/>
    </row>
    <row r="8" spans="1:80" x14ac:dyDescent="0.25">
      <c r="A8" s="104"/>
      <c r="B8" s="39" t="s">
        <v>48</v>
      </c>
      <c r="C8" s="39" t="s">
        <v>7</v>
      </c>
      <c r="D8" s="39"/>
      <c r="E8" s="45" t="s">
        <v>43</v>
      </c>
      <c r="F8" s="46"/>
      <c r="G8" s="46"/>
      <c r="H8" s="46"/>
      <c r="I8" s="46"/>
      <c r="J8" s="46"/>
      <c r="K8" s="46"/>
      <c r="L8" s="46"/>
      <c r="M8" s="46"/>
      <c r="N8" s="46"/>
      <c r="O8" s="46" t="s">
        <v>46</v>
      </c>
      <c r="P8" s="46" t="s">
        <v>44</v>
      </c>
      <c r="Q8" s="46" t="s">
        <v>45</v>
      </c>
      <c r="R8" s="46" t="s">
        <v>36</v>
      </c>
      <c r="S8" s="46" t="s">
        <v>37</v>
      </c>
      <c r="T8" s="266" t="s">
        <v>82</v>
      </c>
      <c r="U8" s="271" t="s">
        <v>83</v>
      </c>
      <c r="V8" s="73" t="s">
        <v>39</v>
      </c>
      <c r="W8" s="236" t="s">
        <v>52</v>
      </c>
      <c r="X8" s="126"/>
      <c r="Y8" s="40"/>
      <c r="Z8" s="39"/>
      <c r="AA8" s="39"/>
      <c r="AB8" s="4"/>
      <c r="AC8" s="23" t="s">
        <v>27</v>
      </c>
      <c r="AD8" s="17">
        <v>7.5</v>
      </c>
      <c r="AE8" s="18">
        <v>60</v>
      </c>
      <c r="AF8" s="24" t="s">
        <v>12</v>
      </c>
      <c r="AG8" s="56">
        <v>0</v>
      </c>
      <c r="AH8" s="217">
        <v>7.5</v>
      </c>
      <c r="AI8" s="218">
        <v>13</v>
      </c>
      <c r="AJ8" s="217">
        <v>18.75</v>
      </c>
      <c r="AK8" s="218">
        <v>25</v>
      </c>
      <c r="AL8" s="217">
        <v>31.25</v>
      </c>
      <c r="AM8" s="218">
        <v>37.5</v>
      </c>
      <c r="AN8" s="217">
        <v>43.75</v>
      </c>
      <c r="AO8" s="219">
        <v>60</v>
      </c>
      <c r="AP8" s="217">
        <v>67.5</v>
      </c>
      <c r="AQ8" s="218">
        <v>75</v>
      </c>
      <c r="AR8" s="217">
        <v>82.5</v>
      </c>
      <c r="AS8" s="218">
        <v>90</v>
      </c>
      <c r="AT8" s="217">
        <v>97.5</v>
      </c>
      <c r="AU8" s="218">
        <v>105</v>
      </c>
      <c r="AV8" s="217">
        <v>112.5</v>
      </c>
      <c r="AW8" s="217">
        <v>120.447619047619</v>
      </c>
      <c r="AX8" s="218">
        <v>128.280654761904</v>
      </c>
      <c r="AY8" s="217">
        <v>136.11369047618999</v>
      </c>
      <c r="AZ8" s="218">
        <v>143.946726190476</v>
      </c>
      <c r="BA8" s="217">
        <v>151.77976190476099</v>
      </c>
      <c r="BB8" s="218">
        <v>159.612797619047</v>
      </c>
      <c r="BC8" s="217">
        <v>167.44583333333301</v>
      </c>
      <c r="BD8" s="218">
        <v>175.278869047618</v>
      </c>
      <c r="BE8" s="217">
        <v>183.11190476190399</v>
      </c>
      <c r="BF8" s="218">
        <v>190.94494047619</v>
      </c>
      <c r="BG8" s="217">
        <v>198.77797619047499</v>
      </c>
      <c r="BH8" s="219">
        <v>206.611011904761</v>
      </c>
      <c r="BI8" s="217">
        <v>214.44404761904701</v>
      </c>
      <c r="BJ8" s="218">
        <v>222.277083333332</v>
      </c>
      <c r="BK8" s="217">
        <v>230.11011904761801</v>
      </c>
      <c r="BL8" s="218">
        <v>237.943154761904</v>
      </c>
      <c r="BM8" s="217">
        <v>245.77619047618899</v>
      </c>
      <c r="BN8" s="218">
        <v>253.609226190475</v>
      </c>
      <c r="BO8" s="217">
        <v>261.44226190476098</v>
      </c>
      <c r="BP8" s="217">
        <v>269.27529761904702</v>
      </c>
      <c r="BQ8" s="218">
        <v>277.10833333333198</v>
      </c>
      <c r="BR8" s="217">
        <v>284.94136904761802</v>
      </c>
      <c r="BS8" s="218">
        <v>292.77440476190401</v>
      </c>
      <c r="BT8" s="217">
        <v>300.60744047618903</v>
      </c>
      <c r="BU8" s="218">
        <v>308.44047619047501</v>
      </c>
      <c r="BV8" s="20"/>
      <c r="BW8" s="21"/>
      <c r="BX8" s="20"/>
      <c r="BY8" s="21"/>
      <c r="BZ8" s="20"/>
      <c r="CA8" s="21"/>
      <c r="CB8" s="20"/>
    </row>
    <row r="9" spans="1:80" x14ac:dyDescent="0.25">
      <c r="A9" s="104"/>
      <c r="B9" s="47" t="s">
        <v>5</v>
      </c>
      <c r="C9" s="47" t="s">
        <v>7</v>
      </c>
      <c r="D9" s="52" t="s">
        <v>5</v>
      </c>
      <c r="E9" s="46" t="s">
        <v>2</v>
      </c>
      <c r="F9" s="46" t="s">
        <v>3</v>
      </c>
      <c r="G9" s="46" t="s">
        <v>6</v>
      </c>
      <c r="H9" s="46" t="s">
        <v>78</v>
      </c>
      <c r="I9" s="46" t="s">
        <v>21</v>
      </c>
      <c r="J9" s="46" t="s">
        <v>20</v>
      </c>
      <c r="K9" s="46" t="s">
        <v>79</v>
      </c>
      <c r="L9" s="46" t="s">
        <v>4</v>
      </c>
      <c r="M9" s="46" t="s">
        <v>55</v>
      </c>
      <c r="N9" s="46"/>
      <c r="O9" s="46" t="s">
        <v>8</v>
      </c>
      <c r="P9" s="46" t="s">
        <v>15</v>
      </c>
      <c r="Q9" s="46" t="s">
        <v>9</v>
      </c>
      <c r="R9" s="46" t="s">
        <v>33</v>
      </c>
      <c r="S9" s="46" t="s">
        <v>23</v>
      </c>
      <c r="T9" s="266"/>
      <c r="U9" s="271"/>
      <c r="V9" s="73" t="s">
        <v>38</v>
      </c>
      <c r="W9" s="236"/>
      <c r="X9" s="126"/>
      <c r="Y9" s="40"/>
      <c r="Z9" s="39"/>
      <c r="AA9" s="39"/>
      <c r="AB9" s="25"/>
      <c r="AC9" s="26" t="s">
        <v>28</v>
      </c>
      <c r="AD9" s="17">
        <v>6.25</v>
      </c>
      <c r="AE9" s="18">
        <v>50</v>
      </c>
      <c r="AF9" s="27" t="s">
        <v>13</v>
      </c>
      <c r="AG9" s="57">
        <v>0</v>
      </c>
      <c r="AH9" s="217">
        <v>6.25</v>
      </c>
      <c r="AI9" s="218">
        <v>12.5</v>
      </c>
      <c r="AJ9" s="218">
        <v>18.75</v>
      </c>
      <c r="AK9" s="217">
        <v>25</v>
      </c>
      <c r="AL9" s="218">
        <v>31.25</v>
      </c>
      <c r="AM9" s="218">
        <v>37.5</v>
      </c>
      <c r="AN9" s="217">
        <v>43.75</v>
      </c>
      <c r="AO9" s="219">
        <v>50</v>
      </c>
      <c r="AP9" s="218">
        <v>56.25</v>
      </c>
      <c r="AQ9" s="218">
        <v>62.5</v>
      </c>
      <c r="AR9" s="218">
        <v>68.75</v>
      </c>
      <c r="AS9" s="220">
        <v>60</v>
      </c>
      <c r="AT9" s="218">
        <v>66.25</v>
      </c>
      <c r="AU9" s="218">
        <v>68</v>
      </c>
      <c r="AV9" s="218">
        <v>69.75</v>
      </c>
      <c r="AW9" s="217">
        <v>83.1</v>
      </c>
      <c r="AX9" s="218">
        <v>87.85</v>
      </c>
      <c r="AY9" s="218">
        <v>92.6</v>
      </c>
      <c r="AZ9" s="217">
        <v>97.35</v>
      </c>
      <c r="BA9" s="217">
        <v>102.1</v>
      </c>
      <c r="BB9" s="218">
        <v>106.85</v>
      </c>
      <c r="BC9" s="218">
        <v>111.6</v>
      </c>
      <c r="BD9" s="217">
        <v>116.35</v>
      </c>
      <c r="BE9" s="218">
        <v>121.1</v>
      </c>
      <c r="BF9" s="218">
        <v>125.85</v>
      </c>
      <c r="BG9" s="217">
        <v>130.6</v>
      </c>
      <c r="BH9" s="219">
        <v>135.35</v>
      </c>
      <c r="BI9" s="218">
        <v>140.1</v>
      </c>
      <c r="BJ9" s="218">
        <v>144.85</v>
      </c>
      <c r="BK9" s="218">
        <v>149.6</v>
      </c>
      <c r="BL9" s="220">
        <v>154.35</v>
      </c>
      <c r="BM9" s="218">
        <v>159.1</v>
      </c>
      <c r="BN9" s="218">
        <v>163.85</v>
      </c>
      <c r="BO9" s="218">
        <v>168.6</v>
      </c>
      <c r="BP9" s="217">
        <v>173.35</v>
      </c>
      <c r="BQ9" s="218">
        <v>178.1</v>
      </c>
      <c r="BR9" s="218">
        <v>182.85</v>
      </c>
      <c r="BS9" s="217">
        <v>187.6</v>
      </c>
      <c r="BT9" s="217">
        <v>192.35</v>
      </c>
      <c r="BU9" s="218">
        <v>197.1</v>
      </c>
      <c r="BV9" s="20"/>
      <c r="BW9" s="21"/>
      <c r="BX9" s="21"/>
      <c r="BY9" s="20"/>
      <c r="BZ9" s="21"/>
      <c r="CA9" s="21"/>
      <c r="CB9" s="20"/>
    </row>
    <row r="10" spans="1:80" s="28" customFormat="1" x14ac:dyDescent="0.25">
      <c r="A10" s="104"/>
      <c r="B10" s="39"/>
      <c r="C10" s="47"/>
      <c r="D10" s="52"/>
      <c r="E10" s="52"/>
      <c r="F10" s="52"/>
      <c r="G10" s="52"/>
      <c r="H10" s="52"/>
      <c r="I10" s="52"/>
      <c r="J10" s="52"/>
      <c r="K10" s="46" t="s">
        <v>80</v>
      </c>
      <c r="L10" s="52"/>
      <c r="M10" s="52"/>
      <c r="N10" s="52"/>
      <c r="O10" s="52"/>
      <c r="P10" s="52"/>
      <c r="Q10" s="52"/>
      <c r="R10" s="48"/>
      <c r="S10" s="238" t="s">
        <v>65</v>
      </c>
      <c r="T10" s="224"/>
      <c r="U10" s="271"/>
      <c r="V10" s="73"/>
      <c r="W10" s="74" t="s">
        <v>56</v>
      </c>
      <c r="X10" s="46"/>
      <c r="Y10" s="40"/>
      <c r="Z10" s="39"/>
      <c r="AA10" s="39"/>
      <c r="AB10" s="25"/>
      <c r="AC10" s="26" t="s">
        <v>28</v>
      </c>
      <c r="AD10" s="17">
        <v>6.25</v>
      </c>
      <c r="AE10" s="18">
        <v>50</v>
      </c>
      <c r="AF10" s="27" t="s">
        <v>24</v>
      </c>
      <c r="AG10" s="57">
        <v>0</v>
      </c>
      <c r="AH10" s="217">
        <v>6.25</v>
      </c>
      <c r="AI10" s="217">
        <v>6.25</v>
      </c>
      <c r="AJ10" s="218">
        <v>18.75</v>
      </c>
      <c r="AK10" s="217">
        <v>25</v>
      </c>
      <c r="AL10" s="218">
        <v>31.25</v>
      </c>
      <c r="AM10" s="218">
        <v>37.5</v>
      </c>
      <c r="AN10" s="217">
        <v>43.75</v>
      </c>
      <c r="AO10" s="219">
        <v>50</v>
      </c>
      <c r="AP10" s="218">
        <v>56.25</v>
      </c>
      <c r="AQ10" s="218">
        <v>62.5</v>
      </c>
      <c r="AR10" s="218">
        <v>68.75</v>
      </c>
      <c r="AS10" s="220">
        <v>60</v>
      </c>
      <c r="AT10" s="218">
        <v>66.25</v>
      </c>
      <c r="AU10" s="218">
        <v>68</v>
      </c>
      <c r="AV10" s="218">
        <v>69.75</v>
      </c>
      <c r="AW10" s="217">
        <v>83.754761904761907</v>
      </c>
      <c r="AX10" s="217">
        <v>88.638690476190504</v>
      </c>
      <c r="AY10" s="218">
        <v>93.522619047619003</v>
      </c>
      <c r="AZ10" s="217">
        <v>98.406547619047601</v>
      </c>
      <c r="BA10" s="217">
        <v>103.290476190476</v>
      </c>
      <c r="BB10" s="217">
        <v>108.174404761905</v>
      </c>
      <c r="BC10" s="218">
        <v>113.058333333333</v>
      </c>
      <c r="BD10" s="217">
        <v>117.94226190476201</v>
      </c>
      <c r="BE10" s="218">
        <v>122.82619047619001</v>
      </c>
      <c r="BF10" s="218">
        <v>127.710119047619</v>
      </c>
      <c r="BG10" s="217">
        <v>132.59404761904699</v>
      </c>
      <c r="BH10" s="219">
        <v>137.477976190476</v>
      </c>
      <c r="BI10" s="218">
        <v>142.36190476190399</v>
      </c>
      <c r="BJ10" s="218">
        <v>147.245833333333</v>
      </c>
      <c r="BK10" s="218">
        <v>152.12976190476201</v>
      </c>
      <c r="BL10" s="220">
        <v>157.01369047618999</v>
      </c>
      <c r="BM10" s="218">
        <v>161.897619047619</v>
      </c>
      <c r="BN10" s="218">
        <v>166.78154761904699</v>
      </c>
      <c r="BO10" s="218">
        <v>171.665476190476</v>
      </c>
      <c r="BP10" s="217">
        <v>176.54940476190399</v>
      </c>
      <c r="BQ10" s="217">
        <v>181.433333333333</v>
      </c>
      <c r="BR10" s="218">
        <v>186.31726190476201</v>
      </c>
      <c r="BS10" s="217">
        <v>191.20119047618999</v>
      </c>
      <c r="BT10" s="217">
        <v>196.085119047619</v>
      </c>
      <c r="BU10" s="217">
        <v>200.96904761904699</v>
      </c>
      <c r="BV10" s="20"/>
      <c r="BW10" s="20"/>
      <c r="BX10" s="21"/>
      <c r="BY10" s="20"/>
      <c r="BZ10" s="21"/>
      <c r="CA10" s="21"/>
      <c r="CB10" s="20"/>
    </row>
    <row r="11" spans="1:80" s="28" customFormat="1" ht="15.75" thickBot="1" x14ac:dyDescent="0.3">
      <c r="A11" s="104"/>
      <c r="B11" s="39"/>
      <c r="C11" s="47"/>
      <c r="D11" s="52"/>
      <c r="E11" s="52"/>
      <c r="F11" s="52"/>
      <c r="G11" s="52"/>
      <c r="H11" s="52"/>
      <c r="I11" s="52"/>
      <c r="J11" s="52"/>
      <c r="K11" s="46" t="s">
        <v>81</v>
      </c>
      <c r="L11" s="52"/>
      <c r="M11" s="52"/>
      <c r="N11" s="52"/>
      <c r="O11" s="52"/>
      <c r="P11" s="52"/>
      <c r="Q11" s="52"/>
      <c r="R11" s="52"/>
      <c r="S11" s="239"/>
      <c r="T11" s="224"/>
      <c r="U11" s="272"/>
      <c r="V11" s="46"/>
      <c r="W11" s="46"/>
      <c r="X11" s="130" t="s">
        <v>63</v>
      </c>
      <c r="Y11" s="40"/>
      <c r="Z11" s="39"/>
      <c r="AA11" s="39"/>
      <c r="AB11" s="25"/>
      <c r="AC11" s="26" t="s">
        <v>28</v>
      </c>
      <c r="AD11" s="29">
        <v>5</v>
      </c>
      <c r="AE11" s="30">
        <v>40</v>
      </c>
      <c r="AF11" s="31" t="s">
        <v>25</v>
      </c>
      <c r="AG11" s="58">
        <v>0</v>
      </c>
      <c r="AH11" s="217">
        <v>0</v>
      </c>
      <c r="AI11" s="218">
        <v>10</v>
      </c>
      <c r="AJ11" s="218">
        <v>15</v>
      </c>
      <c r="AK11" s="217">
        <v>20</v>
      </c>
      <c r="AL11" s="218">
        <v>25</v>
      </c>
      <c r="AM11" s="218">
        <v>30</v>
      </c>
      <c r="AN11" s="217">
        <v>35</v>
      </c>
      <c r="AO11" s="219">
        <v>40</v>
      </c>
      <c r="AP11" s="218">
        <v>45</v>
      </c>
      <c r="AQ11" s="218">
        <v>50</v>
      </c>
      <c r="AR11" s="218">
        <v>55</v>
      </c>
      <c r="AS11" s="220">
        <v>60</v>
      </c>
      <c r="AT11" s="218">
        <v>65</v>
      </c>
      <c r="AU11" s="218">
        <v>70</v>
      </c>
      <c r="AV11" s="218">
        <v>75</v>
      </c>
      <c r="AW11" s="217">
        <v>80.6666666666667</v>
      </c>
      <c r="AX11" s="218">
        <v>85.7916666666667</v>
      </c>
      <c r="AY11" s="218">
        <v>90.9166666666667</v>
      </c>
      <c r="AZ11" s="217">
        <v>96.0416666666667</v>
      </c>
      <c r="BA11" s="217">
        <v>101.166666666667</v>
      </c>
      <c r="BB11" s="218">
        <v>106.291666666667</v>
      </c>
      <c r="BC11" s="218">
        <v>111.416666666667</v>
      </c>
      <c r="BD11" s="217">
        <v>116.541666666667</v>
      </c>
      <c r="BE11" s="218">
        <v>121.666666666667</v>
      </c>
      <c r="BF11" s="218">
        <v>126.791666666667</v>
      </c>
      <c r="BG11" s="217">
        <v>131.916666666667</v>
      </c>
      <c r="BH11" s="219">
        <v>137.041666666667</v>
      </c>
      <c r="BI11" s="218">
        <v>142.166666666667</v>
      </c>
      <c r="BJ11" s="218">
        <v>147.291666666667</v>
      </c>
      <c r="BK11" s="218">
        <v>152.416666666667</v>
      </c>
      <c r="BL11" s="220">
        <v>157.541666666667</v>
      </c>
      <c r="BM11" s="218">
        <v>162.666666666667</v>
      </c>
      <c r="BN11" s="218">
        <v>167.791666666667</v>
      </c>
      <c r="BO11" s="218">
        <v>172.916666666667</v>
      </c>
      <c r="BP11" s="217">
        <v>178.041666666667</v>
      </c>
      <c r="BQ11" s="218">
        <v>183.166666666667</v>
      </c>
      <c r="BR11" s="218">
        <v>188.291666666667</v>
      </c>
      <c r="BS11" s="217">
        <v>193.416666666667</v>
      </c>
      <c r="BT11" s="217">
        <v>198.541666666667</v>
      </c>
      <c r="BU11" s="218">
        <v>203.666666666667</v>
      </c>
      <c r="BV11" s="20"/>
      <c r="BW11" s="21"/>
      <c r="BX11" s="21"/>
      <c r="BY11" s="20"/>
      <c r="BZ11" s="21"/>
      <c r="CA11" s="21"/>
      <c r="CB11" s="20"/>
    </row>
    <row r="12" spans="1:80" s="81" customFormat="1" ht="18" customHeight="1" thickBot="1" x14ac:dyDescent="0.3">
      <c r="A12" s="106">
        <v>1</v>
      </c>
      <c r="B12" s="75" t="s">
        <v>47</v>
      </c>
      <c r="C12" s="165"/>
      <c r="D12" s="76" t="s">
        <v>0</v>
      </c>
      <c r="E12" s="63">
        <v>100</v>
      </c>
      <c r="F12" s="77">
        <f>E12*2</f>
        <v>200</v>
      </c>
      <c r="G12" s="77">
        <f>F12-200</f>
        <v>0</v>
      </c>
      <c r="H12" s="78">
        <f t="shared" ref="H12:H43" si="0">IF(D12="Fahrer",M12,I12)</f>
        <v>0</v>
      </c>
      <c r="I12" s="78">
        <f>G12*$AB$16</f>
        <v>0</v>
      </c>
      <c r="J12" s="78">
        <f>G12*$AB$14</f>
        <v>0</v>
      </c>
      <c r="K12" s="226">
        <f>SUM(H12:H16)</f>
        <v>0</v>
      </c>
      <c r="L12" s="78"/>
      <c r="M12" s="79">
        <f>L12+J12</f>
        <v>0</v>
      </c>
      <c r="N12" s="193"/>
      <c r="O12" s="114" t="s">
        <v>51</v>
      </c>
      <c r="P12" s="63">
        <v>0</v>
      </c>
      <c r="Q12" s="203">
        <f>INDEX($AF$3:$BU$11,MATCH(O12,$AF$3:$AF$11,0),MATCH(P12,$AF$3:$BU$3,0))</f>
        <v>0</v>
      </c>
      <c r="R12" s="198">
        <v>0</v>
      </c>
      <c r="S12" s="182"/>
      <c r="T12" s="255"/>
      <c r="U12" s="273">
        <f>IF(T12="Ja",$R$2,0)</f>
        <v>0</v>
      </c>
      <c r="V12" s="134">
        <f>K12+Q12+R12-U12</f>
        <v>0</v>
      </c>
      <c r="W12" s="137">
        <f>ROUNDUP(V12/5,0)*5</f>
        <v>0</v>
      </c>
      <c r="X12" s="131"/>
      <c r="Y12" s="80"/>
      <c r="Z12" s="240"/>
      <c r="AA12" s="240"/>
      <c r="AB12" s="81" t="s">
        <v>18</v>
      </c>
      <c r="AF12" s="81" t="s">
        <v>51</v>
      </c>
      <c r="AG12" s="190">
        <v>0</v>
      </c>
      <c r="AH12" s="221">
        <v>1</v>
      </c>
      <c r="AI12" s="221">
        <v>2</v>
      </c>
      <c r="AJ12" s="221">
        <v>3</v>
      </c>
      <c r="AK12" s="221">
        <v>4</v>
      </c>
      <c r="AL12" s="221">
        <v>5</v>
      </c>
      <c r="AM12" s="221">
        <v>6</v>
      </c>
      <c r="AN12" s="221">
        <v>7</v>
      </c>
      <c r="AO12" s="221">
        <v>8</v>
      </c>
      <c r="AP12" s="221">
        <v>9</v>
      </c>
      <c r="AQ12" s="221">
        <v>10</v>
      </c>
      <c r="AR12" s="221">
        <v>11</v>
      </c>
      <c r="AS12" s="221">
        <v>12</v>
      </c>
      <c r="AT12" s="221">
        <v>13</v>
      </c>
      <c r="AU12" s="221">
        <v>14</v>
      </c>
      <c r="AV12" s="221">
        <v>15</v>
      </c>
      <c r="AW12" s="221">
        <v>16</v>
      </c>
      <c r="AX12" s="221">
        <v>17</v>
      </c>
      <c r="AY12" s="221">
        <v>18</v>
      </c>
      <c r="AZ12" s="221">
        <v>19</v>
      </c>
      <c r="BA12" s="221">
        <v>20</v>
      </c>
      <c r="BB12" s="221">
        <v>21</v>
      </c>
      <c r="BC12" s="221">
        <v>22</v>
      </c>
      <c r="BD12" s="221">
        <v>23</v>
      </c>
      <c r="BE12" s="221">
        <v>24</v>
      </c>
      <c r="BF12" s="221">
        <v>25</v>
      </c>
      <c r="BG12" s="221">
        <v>26</v>
      </c>
      <c r="BH12" s="221">
        <v>27</v>
      </c>
      <c r="BI12" s="221">
        <v>28</v>
      </c>
      <c r="BJ12" s="221">
        <v>29</v>
      </c>
      <c r="BK12" s="221">
        <v>30</v>
      </c>
      <c r="BL12" s="221">
        <v>31</v>
      </c>
      <c r="BM12" s="221">
        <v>32</v>
      </c>
      <c r="BN12" s="221">
        <v>33</v>
      </c>
      <c r="BO12" s="221">
        <v>34</v>
      </c>
      <c r="BP12" s="221">
        <v>35</v>
      </c>
      <c r="BQ12" s="221">
        <v>36</v>
      </c>
      <c r="BR12" s="221">
        <v>37</v>
      </c>
      <c r="BS12" s="221">
        <v>38</v>
      </c>
      <c r="BT12" s="221">
        <v>39</v>
      </c>
      <c r="BU12" s="221">
        <v>40</v>
      </c>
    </row>
    <row r="13" spans="1:80" s="81" customFormat="1" ht="18" customHeight="1" thickBot="1" x14ac:dyDescent="0.3">
      <c r="A13" s="107">
        <v>2</v>
      </c>
      <c r="B13" s="83"/>
      <c r="C13" s="166"/>
      <c r="D13" s="84" t="s">
        <v>1</v>
      </c>
      <c r="E13" s="64">
        <v>100</v>
      </c>
      <c r="F13" s="85">
        <f t="shared" ref="F13:F71" si="1">E13*2</f>
        <v>200</v>
      </c>
      <c r="G13" s="85">
        <f t="shared" ref="G13:G71" si="2">F13-200</f>
        <v>0</v>
      </c>
      <c r="H13" s="86">
        <f t="shared" si="0"/>
        <v>0</v>
      </c>
      <c r="I13" s="86">
        <f>G13*$AB$16</f>
        <v>0</v>
      </c>
      <c r="J13" s="86">
        <f>G13*$AB$14</f>
        <v>0</v>
      </c>
      <c r="K13" s="227"/>
      <c r="L13" s="86"/>
      <c r="M13" s="87">
        <f t="shared" ref="M13:M71" si="3">L13+J13</f>
        <v>0</v>
      </c>
      <c r="N13" s="194"/>
      <c r="O13" s="115" t="s">
        <v>51</v>
      </c>
      <c r="P13" s="64">
        <v>0</v>
      </c>
      <c r="Q13" s="204">
        <f>INDEX($AF$3:$BU$11,MATCH(O13,$AF$3:$AF$11,0),MATCH(P13,$AF$3:$BU$3,0))</f>
        <v>0</v>
      </c>
      <c r="R13" s="199">
        <v>0</v>
      </c>
      <c r="S13" s="178"/>
      <c r="T13" s="256"/>
      <c r="U13" s="274">
        <f t="shared" ref="U13:U71" si="4">IF(T13="Ja",$R$2,0)</f>
        <v>0</v>
      </c>
      <c r="V13" s="135">
        <f>Q13+R13-U13</f>
        <v>0</v>
      </c>
      <c r="W13" s="137">
        <f t="shared" ref="W13:W71" si="5">ROUNDUP(V13/5,0)*5</f>
        <v>0</v>
      </c>
      <c r="X13" s="132"/>
      <c r="Y13" s="80"/>
      <c r="Z13" s="240"/>
      <c r="AA13" s="240"/>
      <c r="AB13" s="71"/>
      <c r="AF13" s="81" t="s">
        <v>66</v>
      </c>
      <c r="AG13" s="190">
        <v>0</v>
      </c>
      <c r="AH13" s="221">
        <v>7.5</v>
      </c>
      <c r="AI13" s="221">
        <v>13</v>
      </c>
      <c r="AJ13" s="222">
        <v>18.75</v>
      </c>
      <c r="AK13" s="222">
        <v>25</v>
      </c>
      <c r="AL13" s="222">
        <v>31.25</v>
      </c>
      <c r="AM13" s="222">
        <v>37.5</v>
      </c>
      <c r="AN13" s="222">
        <v>43.75</v>
      </c>
      <c r="AO13" s="222">
        <v>60</v>
      </c>
      <c r="AP13" s="222">
        <v>67.5</v>
      </c>
      <c r="AQ13" s="222">
        <v>75</v>
      </c>
      <c r="AR13" s="222">
        <v>82.5</v>
      </c>
      <c r="AS13" s="222">
        <v>90</v>
      </c>
      <c r="AT13" s="222">
        <v>97.5</v>
      </c>
      <c r="AU13" s="222">
        <v>105</v>
      </c>
      <c r="AV13" s="222">
        <v>112.5</v>
      </c>
      <c r="AW13" s="221">
        <v>120.447619047619</v>
      </c>
      <c r="AX13" s="221">
        <v>128.280654761904</v>
      </c>
      <c r="AY13" s="222">
        <v>136.11369047618999</v>
      </c>
      <c r="AZ13" s="222">
        <v>143.946726190476</v>
      </c>
      <c r="BA13" s="221">
        <v>151.77976190476099</v>
      </c>
      <c r="BB13" s="221">
        <v>159.612797619047</v>
      </c>
      <c r="BC13" s="222">
        <v>167.44583333333301</v>
      </c>
      <c r="BD13" s="222">
        <v>175.278869047618</v>
      </c>
      <c r="BE13" s="222">
        <v>183.11190476190399</v>
      </c>
      <c r="BF13" s="222">
        <v>190.94494047619</v>
      </c>
      <c r="BG13" s="222">
        <v>198.77797619047499</v>
      </c>
      <c r="BH13" s="222">
        <v>206.611011904761</v>
      </c>
      <c r="BI13" s="222">
        <v>214.44404761904701</v>
      </c>
      <c r="BJ13" s="222">
        <v>222.277083333332</v>
      </c>
      <c r="BK13" s="222">
        <v>230.11011904761801</v>
      </c>
      <c r="BL13" s="222">
        <v>237.943154761904</v>
      </c>
      <c r="BM13" s="222">
        <v>245.77619047618899</v>
      </c>
      <c r="BN13" s="222">
        <v>253.609226190475</v>
      </c>
      <c r="BO13" s="222">
        <v>261.44226190476098</v>
      </c>
      <c r="BP13" s="221">
        <v>269.27529761904702</v>
      </c>
      <c r="BQ13" s="221">
        <v>277.10833333333198</v>
      </c>
      <c r="BR13" s="222">
        <v>284.94136904761802</v>
      </c>
      <c r="BS13" s="222">
        <v>292.77440476190401</v>
      </c>
      <c r="BT13" s="221">
        <v>300.60744047618903</v>
      </c>
      <c r="BU13" s="221">
        <v>308.44047619047501</v>
      </c>
    </row>
    <row r="14" spans="1:80" s="81" customFormat="1" ht="18" customHeight="1" thickBot="1" x14ac:dyDescent="0.3">
      <c r="A14" s="107">
        <v>3</v>
      </c>
      <c r="B14" s="83"/>
      <c r="C14" s="166"/>
      <c r="D14" s="84" t="s">
        <v>1</v>
      </c>
      <c r="E14" s="64">
        <v>100</v>
      </c>
      <c r="F14" s="85">
        <f t="shared" si="1"/>
        <v>200</v>
      </c>
      <c r="G14" s="85">
        <f t="shared" si="2"/>
        <v>0</v>
      </c>
      <c r="H14" s="86">
        <f t="shared" si="0"/>
        <v>0</v>
      </c>
      <c r="I14" s="86">
        <f>G14*$AB$16</f>
        <v>0</v>
      </c>
      <c r="J14" s="86">
        <f>G14*$AB$14</f>
        <v>0</v>
      </c>
      <c r="K14" s="227"/>
      <c r="L14" s="86"/>
      <c r="M14" s="87">
        <f t="shared" si="3"/>
        <v>0</v>
      </c>
      <c r="N14" s="195" t="s">
        <v>61</v>
      </c>
      <c r="O14" s="115" t="s">
        <v>51</v>
      </c>
      <c r="P14" s="64">
        <v>0</v>
      </c>
      <c r="Q14" s="204">
        <f>INDEX($AF$3:$BU$11,MATCH(O14,$AF$3:$AF$11,0),MATCH(P14,$AF$3:$BU$3,0))</f>
        <v>0</v>
      </c>
      <c r="R14" s="199">
        <v>0</v>
      </c>
      <c r="S14" s="178"/>
      <c r="T14" s="256"/>
      <c r="U14" s="274">
        <f t="shared" si="4"/>
        <v>0</v>
      </c>
      <c r="V14" s="135">
        <f t="shared" ref="V14:V16" si="6">Q14+R14-U14</f>
        <v>0</v>
      </c>
      <c r="W14" s="137">
        <f t="shared" si="5"/>
        <v>0</v>
      </c>
      <c r="X14" s="132"/>
      <c r="Y14" s="80"/>
      <c r="Z14" s="240"/>
      <c r="AA14" s="240"/>
      <c r="AB14" s="88">
        <v>0.13</v>
      </c>
      <c r="AF14" s="81" t="s">
        <v>68</v>
      </c>
      <c r="AG14" s="190">
        <v>0</v>
      </c>
      <c r="AH14" s="221">
        <v>12</v>
      </c>
      <c r="AI14" s="221">
        <v>24</v>
      </c>
      <c r="AJ14" s="222">
        <v>36</v>
      </c>
      <c r="AK14" s="222">
        <v>48</v>
      </c>
      <c r="AL14" s="222">
        <v>60</v>
      </c>
      <c r="AM14" s="222">
        <v>72</v>
      </c>
      <c r="AN14" s="222">
        <v>84</v>
      </c>
      <c r="AO14" s="222">
        <v>96</v>
      </c>
      <c r="AP14" s="222">
        <v>108</v>
      </c>
      <c r="AQ14" s="222">
        <v>120</v>
      </c>
      <c r="AR14" s="222">
        <v>132</v>
      </c>
      <c r="AS14" s="222">
        <v>144</v>
      </c>
      <c r="AT14" s="222">
        <v>156</v>
      </c>
      <c r="AU14" s="222">
        <v>168</v>
      </c>
      <c r="AV14" s="222">
        <v>180</v>
      </c>
      <c r="AW14" s="221">
        <v>192</v>
      </c>
      <c r="AX14" s="221">
        <v>204</v>
      </c>
      <c r="AY14" s="222">
        <v>216</v>
      </c>
      <c r="AZ14" s="222">
        <v>228</v>
      </c>
      <c r="BA14" s="221">
        <v>240</v>
      </c>
      <c r="BB14" s="221">
        <v>252</v>
      </c>
      <c r="BC14" s="222">
        <v>264</v>
      </c>
      <c r="BD14" s="222">
        <v>276</v>
      </c>
      <c r="BE14" s="222">
        <v>288</v>
      </c>
      <c r="BF14" s="222">
        <v>300</v>
      </c>
      <c r="BG14" s="222">
        <v>312</v>
      </c>
      <c r="BH14" s="222">
        <v>324</v>
      </c>
      <c r="BI14" s="222">
        <v>336</v>
      </c>
      <c r="BJ14" s="222">
        <v>348</v>
      </c>
      <c r="BK14" s="222">
        <v>360</v>
      </c>
      <c r="BL14" s="222">
        <v>372</v>
      </c>
      <c r="BM14" s="222">
        <v>384</v>
      </c>
      <c r="BN14" s="222">
        <v>396</v>
      </c>
      <c r="BO14" s="222">
        <v>408</v>
      </c>
      <c r="BP14" s="221">
        <v>420</v>
      </c>
      <c r="BQ14" s="221">
        <v>432</v>
      </c>
      <c r="BR14" s="222">
        <v>444</v>
      </c>
      <c r="BS14" s="222">
        <v>456</v>
      </c>
      <c r="BT14" s="221">
        <v>468</v>
      </c>
      <c r="BU14" s="221">
        <v>480</v>
      </c>
    </row>
    <row r="15" spans="1:80" s="81" customFormat="1" ht="18" customHeight="1" thickBot="1" x14ac:dyDescent="0.3">
      <c r="A15" s="107">
        <v>4</v>
      </c>
      <c r="B15" s="83"/>
      <c r="C15" s="166"/>
      <c r="D15" s="84" t="s">
        <v>1</v>
      </c>
      <c r="E15" s="64">
        <v>100</v>
      </c>
      <c r="F15" s="85">
        <f t="shared" si="1"/>
        <v>200</v>
      </c>
      <c r="G15" s="85">
        <f t="shared" si="2"/>
        <v>0</v>
      </c>
      <c r="H15" s="86">
        <f t="shared" si="0"/>
        <v>0</v>
      </c>
      <c r="I15" s="86">
        <f>G15*$AB$16</f>
        <v>0</v>
      </c>
      <c r="J15" s="86">
        <f>G15*$AB$14</f>
        <v>0</v>
      </c>
      <c r="K15" s="227"/>
      <c r="L15" s="86"/>
      <c r="M15" s="87">
        <f t="shared" si="3"/>
        <v>0</v>
      </c>
      <c r="N15" s="195" t="s">
        <v>62</v>
      </c>
      <c r="O15" s="115" t="s">
        <v>51</v>
      </c>
      <c r="P15" s="64">
        <v>0</v>
      </c>
      <c r="Q15" s="204">
        <f>INDEX($AF$3:$BU$11,MATCH(O15,$AF$3:$AF$11,0),MATCH(P15,$AF$3:$BU$3,0))</f>
        <v>0</v>
      </c>
      <c r="R15" s="199">
        <v>0</v>
      </c>
      <c r="S15" s="178"/>
      <c r="T15" s="256"/>
      <c r="U15" s="274">
        <f t="shared" si="4"/>
        <v>0</v>
      </c>
      <c r="V15" s="135">
        <f t="shared" si="6"/>
        <v>0</v>
      </c>
      <c r="W15" s="137">
        <f t="shared" si="5"/>
        <v>0</v>
      </c>
      <c r="X15" s="132"/>
      <c r="Y15" s="80"/>
      <c r="Z15" s="240"/>
      <c r="AA15" s="240"/>
      <c r="AB15" s="81" t="s">
        <v>19</v>
      </c>
      <c r="AF15" s="81" t="s">
        <v>69</v>
      </c>
      <c r="AG15" s="190">
        <v>0</v>
      </c>
      <c r="AH15" s="221">
        <v>12</v>
      </c>
      <c r="AI15" s="221">
        <v>24</v>
      </c>
      <c r="AJ15" s="222">
        <v>36</v>
      </c>
      <c r="AK15" s="222">
        <v>48</v>
      </c>
      <c r="AL15" s="222">
        <v>60</v>
      </c>
      <c r="AM15" s="222">
        <v>72</v>
      </c>
      <c r="AN15" s="222">
        <v>84</v>
      </c>
      <c r="AO15" s="222">
        <v>96</v>
      </c>
      <c r="AP15" s="222">
        <v>108</v>
      </c>
      <c r="AQ15" s="222">
        <v>120</v>
      </c>
      <c r="AR15" s="222">
        <v>132</v>
      </c>
      <c r="AS15" s="222">
        <v>144</v>
      </c>
      <c r="AT15" s="222">
        <v>156</v>
      </c>
      <c r="AU15" s="222">
        <v>168</v>
      </c>
      <c r="AV15" s="222">
        <v>180</v>
      </c>
      <c r="AW15" s="221">
        <v>192</v>
      </c>
      <c r="AX15" s="221">
        <v>204</v>
      </c>
      <c r="AY15" s="222">
        <v>216</v>
      </c>
      <c r="AZ15" s="222">
        <v>228</v>
      </c>
      <c r="BA15" s="221">
        <v>240</v>
      </c>
      <c r="BB15" s="221">
        <v>252</v>
      </c>
      <c r="BC15" s="222">
        <v>264</v>
      </c>
      <c r="BD15" s="222">
        <v>276</v>
      </c>
      <c r="BE15" s="222">
        <v>288</v>
      </c>
      <c r="BF15" s="222">
        <v>300</v>
      </c>
      <c r="BG15" s="222">
        <v>312</v>
      </c>
      <c r="BH15" s="222">
        <v>324</v>
      </c>
      <c r="BI15" s="222">
        <v>336</v>
      </c>
      <c r="BJ15" s="222">
        <v>348</v>
      </c>
      <c r="BK15" s="222">
        <v>360</v>
      </c>
      <c r="BL15" s="222">
        <v>372</v>
      </c>
      <c r="BM15" s="222">
        <v>384</v>
      </c>
      <c r="BN15" s="222">
        <v>396</v>
      </c>
      <c r="BO15" s="222">
        <v>408</v>
      </c>
      <c r="BP15" s="221">
        <v>420</v>
      </c>
      <c r="BQ15" s="221">
        <v>432</v>
      </c>
      <c r="BR15" s="222">
        <v>444</v>
      </c>
      <c r="BS15" s="222">
        <v>456</v>
      </c>
      <c r="BT15" s="221">
        <v>468</v>
      </c>
      <c r="BU15" s="221">
        <v>480</v>
      </c>
    </row>
    <row r="16" spans="1:80" s="81" customFormat="1" ht="18" customHeight="1" thickBot="1" x14ac:dyDescent="0.3">
      <c r="A16" s="107">
        <v>5</v>
      </c>
      <c r="B16" s="83"/>
      <c r="C16" s="167"/>
      <c r="D16" s="93" t="s">
        <v>1</v>
      </c>
      <c r="E16" s="65">
        <v>100</v>
      </c>
      <c r="F16" s="94">
        <f t="shared" si="1"/>
        <v>200</v>
      </c>
      <c r="G16" s="94">
        <f t="shared" si="2"/>
        <v>0</v>
      </c>
      <c r="H16" s="95">
        <f t="shared" si="0"/>
        <v>0</v>
      </c>
      <c r="I16" s="95">
        <f>G16*$AB$16</f>
        <v>0</v>
      </c>
      <c r="J16" s="95">
        <f>G16*$AB$14</f>
        <v>0</v>
      </c>
      <c r="K16" s="228"/>
      <c r="L16" s="95"/>
      <c r="M16" s="96">
        <f t="shared" si="3"/>
        <v>0</v>
      </c>
      <c r="N16" s="140"/>
      <c r="O16" s="116" t="s">
        <v>51</v>
      </c>
      <c r="P16" s="65">
        <v>0</v>
      </c>
      <c r="Q16" s="205">
        <f>INDEX($AF$3:$BU$11,MATCH(O16,$AF$3:$AF$11,0),MATCH(P16,$AF$3:$BU$3,0))</f>
        <v>0</v>
      </c>
      <c r="R16" s="201">
        <v>0</v>
      </c>
      <c r="S16" s="180"/>
      <c r="T16" s="259"/>
      <c r="U16" s="275">
        <f t="shared" si="4"/>
        <v>0</v>
      </c>
      <c r="V16" s="136">
        <f t="shared" si="6"/>
        <v>0</v>
      </c>
      <c r="W16" s="251">
        <f t="shared" si="5"/>
        <v>0</v>
      </c>
      <c r="X16" s="143"/>
      <c r="Y16" s="80"/>
      <c r="Z16" s="240"/>
      <c r="AA16" s="240"/>
      <c r="AB16" s="88">
        <v>0.04</v>
      </c>
      <c r="AE16" s="81" t="s">
        <v>17</v>
      </c>
      <c r="AF16" s="81" t="s">
        <v>70</v>
      </c>
      <c r="AG16" s="190">
        <v>0</v>
      </c>
      <c r="AH16" s="221">
        <v>7.5</v>
      </c>
      <c r="AI16" s="221">
        <v>13</v>
      </c>
      <c r="AJ16" s="222">
        <v>18.75</v>
      </c>
      <c r="AK16" s="222">
        <v>25</v>
      </c>
      <c r="AL16" s="222">
        <v>31.25</v>
      </c>
      <c r="AM16" s="222">
        <v>37.5</v>
      </c>
      <c r="AN16" s="222">
        <v>43.75</v>
      </c>
      <c r="AO16" s="222">
        <v>60</v>
      </c>
      <c r="AP16" s="222">
        <v>67.5</v>
      </c>
      <c r="AQ16" s="222">
        <v>75</v>
      </c>
      <c r="AR16" s="222">
        <v>82.5</v>
      </c>
      <c r="AS16" s="222">
        <v>90</v>
      </c>
      <c r="AT16" s="222">
        <v>97.5</v>
      </c>
      <c r="AU16" s="222">
        <v>105</v>
      </c>
      <c r="AV16" s="222">
        <v>112.5</v>
      </c>
      <c r="AW16" s="221">
        <v>120.447619047619</v>
      </c>
      <c r="AX16" s="221">
        <v>128.280654761904</v>
      </c>
      <c r="AY16" s="222">
        <v>136.11369047618999</v>
      </c>
      <c r="AZ16" s="222">
        <v>143.946726190476</v>
      </c>
      <c r="BA16" s="221">
        <v>151.77976190476099</v>
      </c>
      <c r="BB16" s="221">
        <v>159.612797619047</v>
      </c>
      <c r="BC16" s="222">
        <v>167.44583333333301</v>
      </c>
      <c r="BD16" s="222">
        <v>175.278869047618</v>
      </c>
      <c r="BE16" s="222">
        <v>183.11190476190399</v>
      </c>
      <c r="BF16" s="222">
        <v>190.94494047619</v>
      </c>
      <c r="BG16" s="222">
        <v>198.77797619047499</v>
      </c>
      <c r="BH16" s="222">
        <v>206.611011904761</v>
      </c>
      <c r="BI16" s="222">
        <v>214.44404761904701</v>
      </c>
      <c r="BJ16" s="222">
        <v>222.277083333332</v>
      </c>
      <c r="BK16" s="222">
        <v>230.11011904761801</v>
      </c>
      <c r="BL16" s="222">
        <v>237.943154761904</v>
      </c>
      <c r="BM16" s="222">
        <v>245.77619047618899</v>
      </c>
      <c r="BN16" s="222">
        <v>253.609226190475</v>
      </c>
      <c r="BO16" s="222">
        <v>261.44226190476098</v>
      </c>
      <c r="BP16" s="221">
        <v>269.27529761904702</v>
      </c>
      <c r="BQ16" s="221">
        <v>277.10833333333198</v>
      </c>
      <c r="BR16" s="222">
        <v>284.94136904761802</v>
      </c>
      <c r="BS16" s="222">
        <v>292.77440476190401</v>
      </c>
      <c r="BT16" s="221">
        <v>300.60744047618903</v>
      </c>
      <c r="BU16" s="221">
        <v>308.44047619047501</v>
      </c>
    </row>
    <row r="17" spans="1:73" s="81" customFormat="1" ht="18" customHeight="1" thickBot="1" x14ac:dyDescent="0.3">
      <c r="A17" s="110">
        <v>6</v>
      </c>
      <c r="B17" s="83"/>
      <c r="C17" s="168"/>
      <c r="D17" s="76" t="s">
        <v>0</v>
      </c>
      <c r="E17" s="61">
        <v>100</v>
      </c>
      <c r="F17" s="85">
        <f t="shared" si="1"/>
        <v>200</v>
      </c>
      <c r="G17" s="77">
        <f t="shared" si="2"/>
        <v>0</v>
      </c>
      <c r="H17" s="78">
        <f t="shared" si="0"/>
        <v>0</v>
      </c>
      <c r="I17" s="78">
        <f>G17*$AB$16</f>
        <v>0</v>
      </c>
      <c r="J17" s="78">
        <f>G17*$AB$14</f>
        <v>0</v>
      </c>
      <c r="K17" s="226">
        <f t="shared" ref="K17" si="7">SUM(H17:H21)</f>
        <v>0</v>
      </c>
      <c r="L17" s="78"/>
      <c r="M17" s="79">
        <f t="shared" si="3"/>
        <v>0</v>
      </c>
      <c r="N17" s="138"/>
      <c r="O17" s="208" t="s">
        <v>51</v>
      </c>
      <c r="P17" s="144">
        <v>0</v>
      </c>
      <c r="Q17" s="209">
        <f>INDEX($AF$3:$BU$11,MATCH(O17,$AF$3:$AF$11,0),MATCH(P17,$AF$3:$BU$3,0))</f>
        <v>0</v>
      </c>
      <c r="R17" s="276">
        <v>0</v>
      </c>
      <c r="S17" s="181"/>
      <c r="T17" s="260"/>
      <c r="U17" s="277">
        <f t="shared" si="4"/>
        <v>0</v>
      </c>
      <c r="V17" s="145">
        <f t="shared" ref="V17" si="8">K17+Q17+R17-U17</f>
        <v>0</v>
      </c>
      <c r="W17" s="146">
        <f t="shared" si="5"/>
        <v>0</v>
      </c>
      <c r="X17" s="131"/>
      <c r="Y17" s="80"/>
      <c r="Z17" s="240"/>
      <c r="AA17" s="240"/>
      <c r="AE17" s="32" t="s">
        <v>0</v>
      </c>
      <c r="AF17" s="81" t="s">
        <v>67</v>
      </c>
      <c r="AG17" s="190">
        <v>0</v>
      </c>
      <c r="AH17" s="221">
        <v>6.25</v>
      </c>
      <c r="AI17" s="221">
        <v>12.5</v>
      </c>
      <c r="AJ17" s="222">
        <v>18.75</v>
      </c>
      <c r="AK17" s="222">
        <v>25</v>
      </c>
      <c r="AL17" s="222">
        <v>31.25</v>
      </c>
      <c r="AM17" s="222">
        <v>37.5</v>
      </c>
      <c r="AN17" s="222">
        <v>43.75</v>
      </c>
      <c r="AO17" s="222">
        <v>50</v>
      </c>
      <c r="AP17" s="222">
        <v>56.25</v>
      </c>
      <c r="AQ17" s="222">
        <v>62.5</v>
      </c>
      <c r="AR17" s="222">
        <v>68.75</v>
      </c>
      <c r="AS17" s="222">
        <v>60</v>
      </c>
      <c r="AT17" s="222">
        <v>66.25</v>
      </c>
      <c r="AU17" s="222">
        <v>68</v>
      </c>
      <c r="AV17" s="222">
        <v>69.75</v>
      </c>
      <c r="AW17" s="221">
        <v>83.1</v>
      </c>
      <c r="AX17" s="221">
        <v>87.85</v>
      </c>
      <c r="AY17" s="222">
        <v>92.6</v>
      </c>
      <c r="AZ17" s="222">
        <v>97.35</v>
      </c>
      <c r="BA17" s="221">
        <v>102.1</v>
      </c>
      <c r="BB17" s="221">
        <v>106.85</v>
      </c>
      <c r="BC17" s="222">
        <v>111.6</v>
      </c>
      <c r="BD17" s="222">
        <v>116.35</v>
      </c>
      <c r="BE17" s="222">
        <v>121.1</v>
      </c>
      <c r="BF17" s="222">
        <v>125.85</v>
      </c>
      <c r="BG17" s="222">
        <v>130.6</v>
      </c>
      <c r="BH17" s="222">
        <v>135.35</v>
      </c>
      <c r="BI17" s="222">
        <v>140.1</v>
      </c>
      <c r="BJ17" s="222">
        <v>144.85</v>
      </c>
      <c r="BK17" s="222">
        <v>149.6</v>
      </c>
      <c r="BL17" s="222">
        <v>154.35</v>
      </c>
      <c r="BM17" s="222">
        <v>159.1</v>
      </c>
      <c r="BN17" s="222">
        <v>163.85</v>
      </c>
      <c r="BO17" s="222">
        <v>168.6</v>
      </c>
      <c r="BP17" s="221">
        <v>173.35</v>
      </c>
      <c r="BQ17" s="221">
        <v>178.1</v>
      </c>
      <c r="BR17" s="222">
        <v>182.85</v>
      </c>
      <c r="BS17" s="222">
        <v>187.6</v>
      </c>
      <c r="BT17" s="221">
        <v>192.35</v>
      </c>
      <c r="BU17" s="221">
        <v>197.1</v>
      </c>
    </row>
    <row r="18" spans="1:73" s="81" customFormat="1" ht="18" customHeight="1" thickBot="1" x14ac:dyDescent="0.3">
      <c r="A18" s="108">
        <v>7</v>
      </c>
      <c r="B18" s="83"/>
      <c r="C18" s="169"/>
      <c r="D18" s="84" t="s">
        <v>1</v>
      </c>
      <c r="E18" s="60">
        <v>100</v>
      </c>
      <c r="F18" s="85">
        <f t="shared" si="1"/>
        <v>200</v>
      </c>
      <c r="G18" s="85">
        <f t="shared" si="2"/>
        <v>0</v>
      </c>
      <c r="H18" s="86">
        <f t="shared" si="0"/>
        <v>0</v>
      </c>
      <c r="I18" s="86">
        <f>G18*$AB$16</f>
        <v>0</v>
      </c>
      <c r="J18" s="86">
        <f>G18*$AB$14</f>
        <v>0</v>
      </c>
      <c r="K18" s="227"/>
      <c r="L18" s="86"/>
      <c r="M18" s="87">
        <f t="shared" si="3"/>
        <v>0</v>
      </c>
      <c r="N18" s="139"/>
      <c r="O18" s="115" t="s">
        <v>51</v>
      </c>
      <c r="P18" s="64">
        <v>0</v>
      </c>
      <c r="Q18" s="204">
        <f>INDEX($AF$3:$BU$11,MATCH(O18,$AF$3:$AF$11,0),MATCH(P18,$AF$3:$BU$3,0))</f>
        <v>0</v>
      </c>
      <c r="R18" s="249">
        <v>0</v>
      </c>
      <c r="S18" s="178"/>
      <c r="T18" s="256"/>
      <c r="U18" s="274">
        <f t="shared" si="4"/>
        <v>0</v>
      </c>
      <c r="V18" s="135">
        <f t="shared" ref="V18:V71" si="9">Q18+R18-U18</f>
        <v>0</v>
      </c>
      <c r="W18" s="137">
        <f t="shared" si="5"/>
        <v>0</v>
      </c>
      <c r="X18" s="132"/>
      <c r="Y18" s="80"/>
      <c r="Z18" s="240"/>
      <c r="AA18" s="240"/>
      <c r="AE18" s="32" t="s">
        <v>1</v>
      </c>
      <c r="AF18" s="89"/>
      <c r="AG18" s="89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</row>
    <row r="19" spans="1:73" s="81" customFormat="1" ht="18" customHeight="1" thickBot="1" x14ac:dyDescent="0.3">
      <c r="A19" s="108">
        <v>8</v>
      </c>
      <c r="B19" s="83"/>
      <c r="C19" s="169"/>
      <c r="D19" s="84" t="s">
        <v>1</v>
      </c>
      <c r="E19" s="60">
        <v>100</v>
      </c>
      <c r="F19" s="85">
        <f t="shared" si="1"/>
        <v>200</v>
      </c>
      <c r="G19" s="85">
        <f t="shared" si="2"/>
        <v>0</v>
      </c>
      <c r="H19" s="86">
        <f t="shared" si="0"/>
        <v>0</v>
      </c>
      <c r="I19" s="86">
        <f>G19*$AB$16</f>
        <v>0</v>
      </c>
      <c r="J19" s="86">
        <f>G19*$AB$14</f>
        <v>0</v>
      </c>
      <c r="K19" s="227"/>
      <c r="L19" s="86"/>
      <c r="M19" s="87">
        <f t="shared" si="3"/>
        <v>0</v>
      </c>
      <c r="N19" s="139"/>
      <c r="O19" s="115" t="s">
        <v>51</v>
      </c>
      <c r="P19" s="64">
        <v>0</v>
      </c>
      <c r="Q19" s="204">
        <f>INDEX($AF$3:$BU$11,MATCH(O19,$AF$3:$AF$11,0),MATCH(P19,$AF$3:$BU$3,0))</f>
        <v>0</v>
      </c>
      <c r="R19" s="249">
        <v>0</v>
      </c>
      <c r="S19" s="178"/>
      <c r="T19" s="256"/>
      <c r="U19" s="274">
        <f t="shared" si="4"/>
        <v>0</v>
      </c>
      <c r="V19" s="135">
        <f t="shared" si="9"/>
        <v>0</v>
      </c>
      <c r="W19" s="137">
        <f t="shared" si="5"/>
        <v>0</v>
      </c>
      <c r="X19" s="132"/>
      <c r="Y19" s="80"/>
      <c r="Z19" s="240"/>
      <c r="AA19" s="240"/>
      <c r="AE19" s="32"/>
      <c r="AF19" s="89"/>
      <c r="AG19" s="89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</row>
    <row r="20" spans="1:73" s="81" customFormat="1" ht="18" customHeight="1" thickBot="1" x14ac:dyDescent="0.3">
      <c r="A20" s="108">
        <v>9</v>
      </c>
      <c r="B20" s="83"/>
      <c r="C20" s="169"/>
      <c r="D20" s="84" t="s">
        <v>1</v>
      </c>
      <c r="E20" s="60">
        <v>100</v>
      </c>
      <c r="F20" s="85">
        <f t="shared" si="1"/>
        <v>200</v>
      </c>
      <c r="G20" s="85">
        <f t="shared" si="2"/>
        <v>0</v>
      </c>
      <c r="H20" s="86">
        <f t="shared" si="0"/>
        <v>0</v>
      </c>
      <c r="I20" s="86">
        <f>G20*$AB$16</f>
        <v>0</v>
      </c>
      <c r="J20" s="86">
        <f>G20*$AB$14</f>
        <v>0</v>
      </c>
      <c r="K20" s="227"/>
      <c r="L20" s="86"/>
      <c r="M20" s="87">
        <f t="shared" si="3"/>
        <v>0</v>
      </c>
      <c r="N20" s="139"/>
      <c r="O20" s="115" t="s">
        <v>51</v>
      </c>
      <c r="P20" s="64">
        <v>0</v>
      </c>
      <c r="Q20" s="204">
        <f>INDEX($AF$3:$BU$11,MATCH(O20,$AF$3:$AF$11,0),MATCH(P20,$AF$3:$BU$3,0))</f>
        <v>0</v>
      </c>
      <c r="R20" s="249">
        <v>0</v>
      </c>
      <c r="S20" s="178"/>
      <c r="T20" s="256"/>
      <c r="U20" s="274">
        <f t="shared" si="4"/>
        <v>0</v>
      </c>
      <c r="V20" s="135">
        <f t="shared" si="9"/>
        <v>0</v>
      </c>
      <c r="W20" s="137">
        <f t="shared" si="5"/>
        <v>0</v>
      </c>
      <c r="X20" s="132"/>
      <c r="Y20" s="80"/>
      <c r="Z20" s="240"/>
      <c r="AA20" s="240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</row>
    <row r="21" spans="1:73" s="81" customFormat="1" ht="18" customHeight="1" thickBot="1" x14ac:dyDescent="0.3">
      <c r="A21" s="108">
        <v>10</v>
      </c>
      <c r="B21" s="83"/>
      <c r="C21" s="170"/>
      <c r="D21" s="93" t="s">
        <v>1</v>
      </c>
      <c r="E21" s="62">
        <v>100</v>
      </c>
      <c r="F21" s="94">
        <f t="shared" si="1"/>
        <v>200</v>
      </c>
      <c r="G21" s="94">
        <f t="shared" si="2"/>
        <v>0</v>
      </c>
      <c r="H21" s="95">
        <f t="shared" si="0"/>
        <v>0</v>
      </c>
      <c r="I21" s="95">
        <f>G21*$AB$16</f>
        <v>0</v>
      </c>
      <c r="J21" s="95">
        <f>G21*$AB$14</f>
        <v>0</v>
      </c>
      <c r="K21" s="228"/>
      <c r="L21" s="95"/>
      <c r="M21" s="96">
        <f t="shared" si="3"/>
        <v>0</v>
      </c>
      <c r="N21" s="140"/>
      <c r="O21" s="206" t="s">
        <v>51</v>
      </c>
      <c r="P21" s="141">
        <v>0</v>
      </c>
      <c r="Q21" s="207">
        <f>INDEX($AF$3:$BU$11,MATCH(O21,$AF$3:$AF$11,0),MATCH(P21,$AF$3:$BU$3,0))</f>
        <v>0</v>
      </c>
      <c r="R21" s="278">
        <v>0</v>
      </c>
      <c r="S21" s="179"/>
      <c r="T21" s="257"/>
      <c r="U21" s="279">
        <f t="shared" si="4"/>
        <v>0</v>
      </c>
      <c r="V21" s="142">
        <f t="shared" si="9"/>
        <v>0</v>
      </c>
      <c r="W21" s="280">
        <f t="shared" si="5"/>
        <v>0</v>
      </c>
      <c r="X21" s="133"/>
      <c r="Y21" s="80"/>
      <c r="Z21" s="240"/>
      <c r="AA21" s="240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1:73" s="81" customFormat="1" ht="18" customHeight="1" thickBot="1" x14ac:dyDescent="0.3">
      <c r="A22" s="106">
        <v>11</v>
      </c>
      <c r="B22" s="83"/>
      <c r="C22" s="165"/>
      <c r="D22" s="76" t="s">
        <v>0</v>
      </c>
      <c r="E22" s="63">
        <v>100</v>
      </c>
      <c r="F22" s="85">
        <f t="shared" si="1"/>
        <v>200</v>
      </c>
      <c r="G22" s="77">
        <f t="shared" si="2"/>
        <v>0</v>
      </c>
      <c r="H22" s="78">
        <f t="shared" si="0"/>
        <v>0</v>
      </c>
      <c r="I22" s="78">
        <f>G22*$AB$16</f>
        <v>0</v>
      </c>
      <c r="J22" s="78">
        <f>G22*$AB$14</f>
        <v>0</v>
      </c>
      <c r="K22" s="226">
        <f t="shared" ref="K22" si="10">SUM(H22:H26)</f>
        <v>0</v>
      </c>
      <c r="L22" s="78"/>
      <c r="M22" s="79">
        <f t="shared" si="3"/>
        <v>0</v>
      </c>
      <c r="N22" s="138"/>
      <c r="O22" s="114" t="s">
        <v>51</v>
      </c>
      <c r="P22" s="63">
        <v>0</v>
      </c>
      <c r="Q22" s="203">
        <f>INDEX($AF$3:$BU$11,MATCH(O22,$AF$3:$AF$11,0),MATCH(P22,$AF$3:$BU$3,0))</f>
        <v>0</v>
      </c>
      <c r="R22" s="198">
        <v>0</v>
      </c>
      <c r="S22" s="177"/>
      <c r="T22" s="258"/>
      <c r="U22" s="273">
        <f t="shared" si="4"/>
        <v>0</v>
      </c>
      <c r="V22" s="134">
        <f t="shared" ref="V22" si="11">K22+Q22+R22-U22</f>
        <v>0</v>
      </c>
      <c r="W22" s="137">
        <f t="shared" si="5"/>
        <v>0</v>
      </c>
      <c r="X22" s="147"/>
      <c r="Y22" s="80"/>
      <c r="Z22" s="240"/>
      <c r="AA22" s="240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</row>
    <row r="23" spans="1:73" s="81" customFormat="1" ht="18" customHeight="1" thickBot="1" x14ac:dyDescent="0.3">
      <c r="A23" s="107">
        <v>12</v>
      </c>
      <c r="B23" s="83"/>
      <c r="C23" s="166"/>
      <c r="D23" s="84" t="s">
        <v>1</v>
      </c>
      <c r="E23" s="64">
        <v>100</v>
      </c>
      <c r="F23" s="85">
        <f t="shared" si="1"/>
        <v>200</v>
      </c>
      <c r="G23" s="85">
        <f t="shared" si="2"/>
        <v>0</v>
      </c>
      <c r="H23" s="86">
        <f t="shared" si="0"/>
        <v>0</v>
      </c>
      <c r="I23" s="86">
        <f>G23*$AB$16</f>
        <v>0</v>
      </c>
      <c r="J23" s="86">
        <f>G23*$AB$14</f>
        <v>0</v>
      </c>
      <c r="K23" s="227"/>
      <c r="L23" s="86"/>
      <c r="M23" s="87">
        <f t="shared" si="3"/>
        <v>0</v>
      </c>
      <c r="N23" s="139"/>
      <c r="O23" s="115" t="s">
        <v>51</v>
      </c>
      <c r="P23" s="64">
        <v>0</v>
      </c>
      <c r="Q23" s="204">
        <f>INDEX($AF$3:$BU$11,MATCH(O23,$AF$3:$AF$11,0),MATCH(P23,$AF$3:$BU$3,0))</f>
        <v>0</v>
      </c>
      <c r="R23" s="199">
        <v>0</v>
      </c>
      <c r="S23" s="178"/>
      <c r="T23" s="256"/>
      <c r="U23" s="274">
        <f t="shared" si="4"/>
        <v>0</v>
      </c>
      <c r="V23" s="135">
        <f t="shared" ref="V23" si="12">Q23+R23-U23</f>
        <v>0</v>
      </c>
      <c r="W23" s="137">
        <f t="shared" si="5"/>
        <v>0</v>
      </c>
      <c r="X23" s="132"/>
      <c r="Y23" s="80"/>
      <c r="Z23" s="240"/>
      <c r="AA23" s="240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</row>
    <row r="24" spans="1:73" s="81" customFormat="1" ht="18" customHeight="1" thickBot="1" x14ac:dyDescent="0.3">
      <c r="A24" s="107">
        <v>13</v>
      </c>
      <c r="B24" s="83"/>
      <c r="C24" s="166"/>
      <c r="D24" s="84" t="s">
        <v>1</v>
      </c>
      <c r="E24" s="64">
        <v>100</v>
      </c>
      <c r="F24" s="85">
        <f t="shared" si="1"/>
        <v>200</v>
      </c>
      <c r="G24" s="85">
        <f t="shared" si="2"/>
        <v>0</v>
      </c>
      <c r="H24" s="86">
        <f t="shared" si="0"/>
        <v>0</v>
      </c>
      <c r="I24" s="86">
        <f>G24*$AB$16</f>
        <v>0</v>
      </c>
      <c r="J24" s="86">
        <f>G24*$AB$14</f>
        <v>0</v>
      </c>
      <c r="K24" s="227"/>
      <c r="L24" s="86"/>
      <c r="M24" s="87">
        <f t="shared" si="3"/>
        <v>0</v>
      </c>
      <c r="N24" s="139"/>
      <c r="O24" s="115" t="s">
        <v>51</v>
      </c>
      <c r="P24" s="64">
        <v>0</v>
      </c>
      <c r="Q24" s="204">
        <f>INDEX($AF$3:$BU$11,MATCH(O24,$AF$3:$AF$11,0),MATCH(P24,$AF$3:$BU$3,0))</f>
        <v>0</v>
      </c>
      <c r="R24" s="199">
        <v>0</v>
      </c>
      <c r="S24" s="178"/>
      <c r="T24" s="256"/>
      <c r="U24" s="274">
        <f t="shared" si="4"/>
        <v>0</v>
      </c>
      <c r="V24" s="135">
        <f t="shared" si="9"/>
        <v>0</v>
      </c>
      <c r="W24" s="137">
        <f t="shared" si="5"/>
        <v>0</v>
      </c>
      <c r="X24" s="132"/>
      <c r="Y24" s="80"/>
      <c r="Z24" s="240"/>
      <c r="AA24" s="240"/>
      <c r="AH24" s="81" t="s">
        <v>14</v>
      </c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</row>
    <row r="25" spans="1:73" s="81" customFormat="1" ht="18" customHeight="1" thickBot="1" x14ac:dyDescent="0.3">
      <c r="A25" s="107">
        <v>14</v>
      </c>
      <c r="B25" s="83"/>
      <c r="C25" s="166"/>
      <c r="D25" s="84" t="s">
        <v>1</v>
      </c>
      <c r="E25" s="64">
        <v>100</v>
      </c>
      <c r="F25" s="85">
        <f t="shared" si="1"/>
        <v>200</v>
      </c>
      <c r="G25" s="85">
        <f t="shared" si="2"/>
        <v>0</v>
      </c>
      <c r="H25" s="86">
        <f t="shared" si="0"/>
        <v>0</v>
      </c>
      <c r="I25" s="86">
        <f>G25*$AB$16</f>
        <v>0</v>
      </c>
      <c r="J25" s="86">
        <f>G25*$AB$14</f>
        <v>0</v>
      </c>
      <c r="K25" s="227"/>
      <c r="L25" s="86"/>
      <c r="M25" s="87">
        <f t="shared" si="3"/>
        <v>0</v>
      </c>
      <c r="N25" s="139"/>
      <c r="O25" s="115" t="s">
        <v>51</v>
      </c>
      <c r="P25" s="64">
        <v>0</v>
      </c>
      <c r="Q25" s="204">
        <f>INDEX($AF$3:$BU$11,MATCH(O25,$AF$3:$AF$11,0),MATCH(P25,$AF$3:$BU$3,0))</f>
        <v>0</v>
      </c>
      <c r="R25" s="199">
        <v>0</v>
      </c>
      <c r="S25" s="178"/>
      <c r="T25" s="256"/>
      <c r="U25" s="274">
        <f t="shared" si="4"/>
        <v>0</v>
      </c>
      <c r="V25" s="135">
        <f t="shared" si="9"/>
        <v>0</v>
      </c>
      <c r="W25" s="137">
        <f t="shared" si="5"/>
        <v>0</v>
      </c>
      <c r="X25" s="132"/>
      <c r="Y25" s="80"/>
      <c r="Z25" s="240"/>
      <c r="AA25" s="240"/>
      <c r="AH25" s="81">
        <v>8</v>
      </c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</row>
    <row r="26" spans="1:73" s="81" customFormat="1" ht="18" customHeight="1" thickBot="1" x14ac:dyDescent="0.3">
      <c r="A26" s="109">
        <v>15</v>
      </c>
      <c r="B26" s="83"/>
      <c r="C26" s="167"/>
      <c r="D26" s="93" t="s">
        <v>1</v>
      </c>
      <c r="E26" s="65">
        <v>100</v>
      </c>
      <c r="F26" s="94">
        <f t="shared" si="1"/>
        <v>200</v>
      </c>
      <c r="G26" s="94">
        <f t="shared" si="2"/>
        <v>0</v>
      </c>
      <c r="H26" s="95">
        <f t="shared" si="0"/>
        <v>0</v>
      </c>
      <c r="I26" s="95">
        <f>G26*$AB$16</f>
        <v>0</v>
      </c>
      <c r="J26" s="95">
        <f>G26*$AB$14</f>
        <v>0</v>
      </c>
      <c r="K26" s="228"/>
      <c r="L26" s="95"/>
      <c r="M26" s="96">
        <f t="shared" si="3"/>
        <v>0</v>
      </c>
      <c r="N26" s="140"/>
      <c r="O26" s="116" t="s">
        <v>51</v>
      </c>
      <c r="P26" s="65">
        <v>0</v>
      </c>
      <c r="Q26" s="205">
        <f>INDEX($AF$3:$BU$11,MATCH(O26,$AF$3:$AF$11,0),MATCH(P26,$AF$3:$BU$3,0))</f>
        <v>0</v>
      </c>
      <c r="R26" s="201">
        <v>0</v>
      </c>
      <c r="S26" s="180"/>
      <c r="T26" s="259"/>
      <c r="U26" s="275">
        <f t="shared" si="4"/>
        <v>0</v>
      </c>
      <c r="V26" s="136">
        <f t="shared" si="9"/>
        <v>0</v>
      </c>
      <c r="W26" s="251">
        <f t="shared" si="5"/>
        <v>0</v>
      </c>
      <c r="X26" s="143"/>
      <c r="Y26" s="80"/>
      <c r="Z26" s="240"/>
      <c r="AA26" s="240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</row>
    <row r="27" spans="1:73" s="81" customFormat="1" ht="18" customHeight="1" thickBot="1" x14ac:dyDescent="0.3">
      <c r="A27" s="108">
        <v>16</v>
      </c>
      <c r="B27" s="83"/>
      <c r="C27" s="168"/>
      <c r="D27" s="76" t="s">
        <v>0</v>
      </c>
      <c r="E27" s="61">
        <v>100</v>
      </c>
      <c r="F27" s="77">
        <f t="shared" si="1"/>
        <v>200</v>
      </c>
      <c r="G27" s="77">
        <f t="shared" si="2"/>
        <v>0</v>
      </c>
      <c r="H27" s="78">
        <f t="shared" si="0"/>
        <v>0</v>
      </c>
      <c r="I27" s="78">
        <f>G27*$AB$16</f>
        <v>0</v>
      </c>
      <c r="J27" s="78">
        <f>G27*$AB$14</f>
        <v>0</v>
      </c>
      <c r="K27" s="226">
        <f t="shared" ref="K27" si="13">SUM(H27:H31)</f>
        <v>0</v>
      </c>
      <c r="L27" s="78"/>
      <c r="M27" s="79">
        <f t="shared" si="3"/>
        <v>0</v>
      </c>
      <c r="N27" s="138"/>
      <c r="O27" s="208" t="s">
        <v>51</v>
      </c>
      <c r="P27" s="144">
        <v>0</v>
      </c>
      <c r="Q27" s="209">
        <f>INDEX($AF$3:$BU$11,MATCH(O27,$AF$3:$AF$11,0),MATCH(P27,$AF$3:$BU$3,0))</f>
        <v>0</v>
      </c>
      <c r="R27" s="276">
        <v>0</v>
      </c>
      <c r="S27" s="181"/>
      <c r="T27" s="260"/>
      <c r="U27" s="277">
        <f t="shared" si="4"/>
        <v>0</v>
      </c>
      <c r="V27" s="145">
        <f t="shared" ref="V27" si="14">K27+Q27+R27-U27</f>
        <v>0</v>
      </c>
      <c r="W27" s="146">
        <f t="shared" si="5"/>
        <v>0</v>
      </c>
      <c r="X27" s="131"/>
      <c r="Y27" s="80"/>
      <c r="Z27" s="240"/>
      <c r="AA27" s="240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</row>
    <row r="28" spans="1:73" s="81" customFormat="1" ht="18" customHeight="1" thickBot="1" x14ac:dyDescent="0.3">
      <c r="A28" s="108">
        <v>17</v>
      </c>
      <c r="B28" s="83"/>
      <c r="C28" s="169"/>
      <c r="D28" s="84" t="s">
        <v>1</v>
      </c>
      <c r="E28" s="60">
        <v>100</v>
      </c>
      <c r="F28" s="85">
        <f t="shared" si="1"/>
        <v>200</v>
      </c>
      <c r="G28" s="85">
        <f t="shared" si="2"/>
        <v>0</v>
      </c>
      <c r="H28" s="86">
        <f t="shared" si="0"/>
        <v>0</v>
      </c>
      <c r="I28" s="86">
        <f>G28*$AB$16</f>
        <v>0</v>
      </c>
      <c r="J28" s="86">
        <f>G28*$AB$14</f>
        <v>0</v>
      </c>
      <c r="K28" s="227"/>
      <c r="L28" s="86"/>
      <c r="M28" s="87">
        <f t="shared" si="3"/>
        <v>0</v>
      </c>
      <c r="N28" s="139"/>
      <c r="O28" s="115" t="s">
        <v>51</v>
      </c>
      <c r="P28" s="64">
        <v>0</v>
      </c>
      <c r="Q28" s="204">
        <f>INDEX($AF$3:$BU$11,MATCH(O28,$AF$3:$AF$11,0),MATCH(P28,$AF$3:$BU$3,0))</f>
        <v>0</v>
      </c>
      <c r="R28" s="249">
        <v>0</v>
      </c>
      <c r="S28" s="178"/>
      <c r="T28" s="256"/>
      <c r="U28" s="274">
        <f t="shared" si="4"/>
        <v>0</v>
      </c>
      <c r="V28" s="135">
        <f t="shared" ref="V28" si="15">Q28+R28-U28</f>
        <v>0</v>
      </c>
      <c r="W28" s="137">
        <f t="shared" si="5"/>
        <v>0</v>
      </c>
      <c r="X28" s="132"/>
      <c r="Y28" s="80"/>
      <c r="Z28" s="240"/>
      <c r="AA28" s="240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</row>
    <row r="29" spans="1:73" s="81" customFormat="1" ht="18" customHeight="1" thickBot="1" x14ac:dyDescent="0.3">
      <c r="A29" s="108">
        <v>18</v>
      </c>
      <c r="B29" s="83"/>
      <c r="C29" s="169"/>
      <c r="D29" s="84" t="s">
        <v>1</v>
      </c>
      <c r="E29" s="60">
        <v>100</v>
      </c>
      <c r="F29" s="85">
        <f t="shared" si="1"/>
        <v>200</v>
      </c>
      <c r="G29" s="85">
        <f t="shared" si="2"/>
        <v>0</v>
      </c>
      <c r="H29" s="86">
        <f t="shared" si="0"/>
        <v>0</v>
      </c>
      <c r="I29" s="86">
        <f>G29*$AB$16</f>
        <v>0</v>
      </c>
      <c r="J29" s="86">
        <f>G29*$AB$14</f>
        <v>0</v>
      </c>
      <c r="K29" s="227"/>
      <c r="L29" s="86"/>
      <c r="M29" s="87">
        <f t="shared" si="3"/>
        <v>0</v>
      </c>
      <c r="N29" s="139"/>
      <c r="O29" s="115" t="s">
        <v>51</v>
      </c>
      <c r="P29" s="64">
        <v>0</v>
      </c>
      <c r="Q29" s="204">
        <f>INDEX($AF$3:$BU$11,MATCH(O29,$AF$3:$AF$11,0),MATCH(P29,$AF$3:$BU$3,0))</f>
        <v>0</v>
      </c>
      <c r="R29" s="249">
        <v>0</v>
      </c>
      <c r="S29" s="178"/>
      <c r="T29" s="256"/>
      <c r="U29" s="274">
        <f t="shared" si="4"/>
        <v>0</v>
      </c>
      <c r="V29" s="135">
        <f t="shared" si="9"/>
        <v>0</v>
      </c>
      <c r="W29" s="137">
        <f t="shared" si="5"/>
        <v>0</v>
      </c>
      <c r="X29" s="132"/>
      <c r="Y29" s="80"/>
      <c r="Z29" s="240"/>
      <c r="AA29" s="240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</row>
    <row r="30" spans="1:73" s="81" customFormat="1" ht="18" customHeight="1" thickBot="1" x14ac:dyDescent="0.3">
      <c r="A30" s="108">
        <v>19</v>
      </c>
      <c r="B30" s="83"/>
      <c r="C30" s="169"/>
      <c r="D30" s="84" t="s">
        <v>1</v>
      </c>
      <c r="E30" s="60">
        <v>100</v>
      </c>
      <c r="F30" s="85">
        <f t="shared" si="1"/>
        <v>200</v>
      </c>
      <c r="G30" s="85">
        <f t="shared" si="2"/>
        <v>0</v>
      </c>
      <c r="H30" s="86">
        <f t="shared" si="0"/>
        <v>0</v>
      </c>
      <c r="I30" s="86">
        <f>G30*$AB$16</f>
        <v>0</v>
      </c>
      <c r="J30" s="86">
        <f>G30*$AB$14</f>
        <v>0</v>
      </c>
      <c r="K30" s="227"/>
      <c r="L30" s="86"/>
      <c r="M30" s="87">
        <f t="shared" si="3"/>
        <v>0</v>
      </c>
      <c r="N30" s="139"/>
      <c r="O30" s="115" t="s">
        <v>51</v>
      </c>
      <c r="P30" s="64">
        <v>0</v>
      </c>
      <c r="Q30" s="204">
        <f>INDEX($AF$3:$BU$11,MATCH(O30,$AF$3:$AF$11,0),MATCH(P30,$AF$3:$BU$3,0))</f>
        <v>0</v>
      </c>
      <c r="R30" s="249">
        <v>0</v>
      </c>
      <c r="S30" s="178"/>
      <c r="T30" s="256"/>
      <c r="U30" s="274">
        <f t="shared" si="4"/>
        <v>0</v>
      </c>
      <c r="V30" s="135">
        <f t="shared" si="9"/>
        <v>0</v>
      </c>
      <c r="W30" s="137">
        <f t="shared" si="5"/>
        <v>0</v>
      </c>
      <c r="X30" s="132"/>
      <c r="Y30" s="80"/>
      <c r="Z30" s="240"/>
      <c r="AA30" s="240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</row>
    <row r="31" spans="1:73" s="81" customFormat="1" ht="18" customHeight="1" thickBot="1" x14ac:dyDescent="0.3">
      <c r="A31" s="108">
        <v>20</v>
      </c>
      <c r="B31" s="83"/>
      <c r="C31" s="170"/>
      <c r="D31" s="93" t="s">
        <v>1</v>
      </c>
      <c r="E31" s="62">
        <v>100</v>
      </c>
      <c r="F31" s="94">
        <f t="shared" si="1"/>
        <v>200</v>
      </c>
      <c r="G31" s="94">
        <f t="shared" si="2"/>
        <v>0</v>
      </c>
      <c r="H31" s="95">
        <f t="shared" si="0"/>
        <v>0</v>
      </c>
      <c r="I31" s="95">
        <f>G31*$AB$16</f>
        <v>0</v>
      </c>
      <c r="J31" s="95">
        <f>G31*$AB$14</f>
        <v>0</v>
      </c>
      <c r="K31" s="228"/>
      <c r="L31" s="95"/>
      <c r="M31" s="96">
        <f t="shared" si="3"/>
        <v>0</v>
      </c>
      <c r="N31" s="140"/>
      <c r="O31" s="206" t="s">
        <v>51</v>
      </c>
      <c r="P31" s="141">
        <v>0</v>
      </c>
      <c r="Q31" s="207">
        <f>INDEX($AF$3:$BU$11,MATCH(O31,$AF$3:$AF$11,0),MATCH(P31,$AF$3:$BU$3,0))</f>
        <v>0</v>
      </c>
      <c r="R31" s="278">
        <v>0</v>
      </c>
      <c r="S31" s="179"/>
      <c r="T31" s="257"/>
      <c r="U31" s="279">
        <f t="shared" si="4"/>
        <v>0</v>
      </c>
      <c r="V31" s="142">
        <f t="shared" si="9"/>
        <v>0</v>
      </c>
      <c r="W31" s="280">
        <f t="shared" si="5"/>
        <v>0</v>
      </c>
      <c r="X31" s="133"/>
      <c r="Y31" s="80"/>
      <c r="Z31" s="240"/>
      <c r="AA31" s="240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</row>
    <row r="32" spans="1:73" s="81" customFormat="1" ht="18" customHeight="1" thickBot="1" x14ac:dyDescent="0.3">
      <c r="A32" s="106">
        <v>21</v>
      </c>
      <c r="B32" s="83"/>
      <c r="C32" s="165"/>
      <c r="D32" s="76" t="s">
        <v>0</v>
      </c>
      <c r="E32" s="63">
        <v>100</v>
      </c>
      <c r="F32" s="77">
        <f t="shared" si="1"/>
        <v>200</v>
      </c>
      <c r="G32" s="77">
        <f t="shared" si="2"/>
        <v>0</v>
      </c>
      <c r="H32" s="78">
        <f t="shared" si="0"/>
        <v>0</v>
      </c>
      <c r="I32" s="78">
        <f>G32*$AB$16</f>
        <v>0</v>
      </c>
      <c r="J32" s="78">
        <f>G32*$AB$14</f>
        <v>0</v>
      </c>
      <c r="K32" s="226">
        <f t="shared" ref="K32" si="16">SUM(H32:H36)</f>
        <v>0</v>
      </c>
      <c r="L32" s="78"/>
      <c r="M32" s="79">
        <f t="shared" si="3"/>
        <v>0</v>
      </c>
      <c r="N32" s="138"/>
      <c r="O32" s="114" t="s">
        <v>51</v>
      </c>
      <c r="P32" s="63">
        <v>0</v>
      </c>
      <c r="Q32" s="203">
        <f>INDEX($AF$3:$BU$11,MATCH(O32,$AF$3:$AF$11,0),MATCH(P32,$AF$3:$BU$3,0))</f>
        <v>0</v>
      </c>
      <c r="R32" s="198">
        <v>0</v>
      </c>
      <c r="S32" s="177"/>
      <c r="T32" s="258"/>
      <c r="U32" s="273">
        <f t="shared" si="4"/>
        <v>0</v>
      </c>
      <c r="V32" s="134">
        <f t="shared" ref="V32" si="17">K32+Q32+R32-U32</f>
        <v>0</v>
      </c>
      <c r="W32" s="137">
        <f t="shared" si="5"/>
        <v>0</v>
      </c>
      <c r="X32" s="147"/>
      <c r="Y32" s="80"/>
      <c r="Z32" s="240"/>
      <c r="AA32" s="240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</row>
    <row r="33" spans="1:48" s="81" customFormat="1" ht="18" customHeight="1" thickBot="1" x14ac:dyDescent="0.3">
      <c r="A33" s="107">
        <v>22</v>
      </c>
      <c r="B33" s="83"/>
      <c r="C33" s="166"/>
      <c r="D33" s="84" t="s">
        <v>1</v>
      </c>
      <c r="E33" s="64">
        <v>100</v>
      </c>
      <c r="F33" s="85">
        <f t="shared" si="1"/>
        <v>200</v>
      </c>
      <c r="G33" s="85">
        <f t="shared" si="2"/>
        <v>0</v>
      </c>
      <c r="H33" s="86">
        <f t="shared" si="0"/>
        <v>0</v>
      </c>
      <c r="I33" s="86">
        <f>G33*$AB$16</f>
        <v>0</v>
      </c>
      <c r="J33" s="86">
        <f>G33*$AB$14</f>
        <v>0</v>
      </c>
      <c r="K33" s="227"/>
      <c r="L33" s="86"/>
      <c r="M33" s="87">
        <f t="shared" si="3"/>
        <v>0</v>
      </c>
      <c r="N33" s="139"/>
      <c r="O33" s="115" t="s">
        <v>51</v>
      </c>
      <c r="P33" s="64">
        <v>0</v>
      </c>
      <c r="Q33" s="204">
        <f>INDEX($AF$3:$BU$11,MATCH(O33,$AF$3:$AF$11,0),MATCH(P33,$AF$3:$BU$3,0))</f>
        <v>0</v>
      </c>
      <c r="R33" s="199">
        <v>0</v>
      </c>
      <c r="S33" s="178"/>
      <c r="T33" s="256"/>
      <c r="U33" s="274">
        <f t="shared" si="4"/>
        <v>0</v>
      </c>
      <c r="V33" s="135">
        <f t="shared" ref="V33" si="18">Q33+R33-U33</f>
        <v>0</v>
      </c>
      <c r="W33" s="137">
        <f t="shared" si="5"/>
        <v>0</v>
      </c>
      <c r="X33" s="132"/>
      <c r="Y33" s="80"/>
      <c r="Z33" s="240"/>
      <c r="AA33" s="240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</row>
    <row r="34" spans="1:48" s="81" customFormat="1" ht="18" customHeight="1" thickBot="1" x14ac:dyDescent="0.3">
      <c r="A34" s="107">
        <v>23</v>
      </c>
      <c r="B34" s="83"/>
      <c r="C34" s="166"/>
      <c r="D34" s="84" t="s">
        <v>1</v>
      </c>
      <c r="E34" s="64">
        <v>100</v>
      </c>
      <c r="F34" s="85">
        <f t="shared" si="1"/>
        <v>200</v>
      </c>
      <c r="G34" s="85">
        <f t="shared" si="2"/>
        <v>0</v>
      </c>
      <c r="H34" s="86">
        <f t="shared" si="0"/>
        <v>0</v>
      </c>
      <c r="I34" s="86">
        <f>G34*$AB$16</f>
        <v>0</v>
      </c>
      <c r="J34" s="86">
        <f>G34*$AB$14</f>
        <v>0</v>
      </c>
      <c r="K34" s="227"/>
      <c r="L34" s="86"/>
      <c r="M34" s="87">
        <f t="shared" si="3"/>
        <v>0</v>
      </c>
      <c r="N34" s="139"/>
      <c r="O34" s="115" t="s">
        <v>51</v>
      </c>
      <c r="P34" s="64">
        <v>0</v>
      </c>
      <c r="Q34" s="204">
        <f>INDEX($AF$3:$BU$11,MATCH(O34,$AF$3:$AF$11,0),MATCH(P34,$AF$3:$BU$3,0))</f>
        <v>0</v>
      </c>
      <c r="R34" s="199">
        <v>0</v>
      </c>
      <c r="S34" s="178"/>
      <c r="T34" s="256"/>
      <c r="U34" s="274">
        <f t="shared" si="4"/>
        <v>0</v>
      </c>
      <c r="V34" s="135">
        <f t="shared" si="9"/>
        <v>0</v>
      </c>
      <c r="W34" s="137">
        <f t="shared" si="5"/>
        <v>0</v>
      </c>
      <c r="X34" s="132"/>
      <c r="Y34" s="80"/>
      <c r="Z34" s="240"/>
      <c r="AA34" s="240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</row>
    <row r="35" spans="1:48" s="81" customFormat="1" ht="18" customHeight="1" thickBot="1" x14ac:dyDescent="0.3">
      <c r="A35" s="107">
        <v>24</v>
      </c>
      <c r="B35" s="83"/>
      <c r="C35" s="166"/>
      <c r="D35" s="84" t="s">
        <v>1</v>
      </c>
      <c r="E35" s="64">
        <v>100</v>
      </c>
      <c r="F35" s="85">
        <f t="shared" si="1"/>
        <v>200</v>
      </c>
      <c r="G35" s="85">
        <f t="shared" si="2"/>
        <v>0</v>
      </c>
      <c r="H35" s="86">
        <f t="shared" si="0"/>
        <v>0</v>
      </c>
      <c r="I35" s="86">
        <f>G35*$AB$16</f>
        <v>0</v>
      </c>
      <c r="J35" s="86">
        <f>G35*$AB$14</f>
        <v>0</v>
      </c>
      <c r="K35" s="227"/>
      <c r="L35" s="86"/>
      <c r="M35" s="87">
        <f t="shared" si="3"/>
        <v>0</v>
      </c>
      <c r="N35" s="139"/>
      <c r="O35" s="115" t="s">
        <v>51</v>
      </c>
      <c r="P35" s="64">
        <v>0</v>
      </c>
      <c r="Q35" s="204">
        <f>INDEX($AF$3:$BU$11,MATCH(O35,$AF$3:$AF$11,0),MATCH(P35,$AF$3:$BU$3,0))</f>
        <v>0</v>
      </c>
      <c r="R35" s="199">
        <v>0</v>
      </c>
      <c r="S35" s="178"/>
      <c r="T35" s="256"/>
      <c r="U35" s="274">
        <f t="shared" si="4"/>
        <v>0</v>
      </c>
      <c r="V35" s="135">
        <f t="shared" si="9"/>
        <v>0</v>
      </c>
      <c r="W35" s="137">
        <f t="shared" si="5"/>
        <v>0</v>
      </c>
      <c r="X35" s="132"/>
      <c r="Y35" s="80"/>
      <c r="Z35" s="240"/>
      <c r="AA35" s="240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</row>
    <row r="36" spans="1:48" s="81" customFormat="1" ht="18" customHeight="1" thickBot="1" x14ac:dyDescent="0.3">
      <c r="A36" s="107">
        <v>25</v>
      </c>
      <c r="B36" s="83"/>
      <c r="C36" s="167"/>
      <c r="D36" s="93" t="s">
        <v>1</v>
      </c>
      <c r="E36" s="65">
        <v>100</v>
      </c>
      <c r="F36" s="94">
        <f t="shared" si="1"/>
        <v>200</v>
      </c>
      <c r="G36" s="94">
        <f t="shared" si="2"/>
        <v>0</v>
      </c>
      <c r="H36" s="95">
        <f t="shared" si="0"/>
        <v>0</v>
      </c>
      <c r="I36" s="95">
        <f>G36*$AB$16</f>
        <v>0</v>
      </c>
      <c r="J36" s="95">
        <f>G36*$AB$14</f>
        <v>0</v>
      </c>
      <c r="K36" s="228"/>
      <c r="L36" s="95"/>
      <c r="M36" s="96">
        <f t="shared" si="3"/>
        <v>0</v>
      </c>
      <c r="N36" s="140"/>
      <c r="O36" s="116" t="s">
        <v>51</v>
      </c>
      <c r="P36" s="65">
        <v>0</v>
      </c>
      <c r="Q36" s="205">
        <f>INDEX($AF$3:$BU$11,MATCH(O36,$AF$3:$AF$11,0),MATCH(P36,$AF$3:$BU$3,0))</f>
        <v>0</v>
      </c>
      <c r="R36" s="201">
        <v>0</v>
      </c>
      <c r="S36" s="180"/>
      <c r="T36" s="259"/>
      <c r="U36" s="275">
        <f t="shared" si="4"/>
        <v>0</v>
      </c>
      <c r="V36" s="136">
        <f t="shared" si="9"/>
        <v>0</v>
      </c>
      <c r="W36" s="251">
        <f t="shared" si="5"/>
        <v>0</v>
      </c>
      <c r="X36" s="143"/>
      <c r="Y36" s="80"/>
      <c r="Z36" s="240"/>
      <c r="AA36" s="240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</row>
    <row r="37" spans="1:48" s="81" customFormat="1" ht="18" customHeight="1" thickBot="1" x14ac:dyDescent="0.3">
      <c r="A37" s="110">
        <v>26</v>
      </c>
      <c r="B37" s="83"/>
      <c r="C37" s="168"/>
      <c r="D37" s="76" t="s">
        <v>0</v>
      </c>
      <c r="E37" s="61">
        <v>100</v>
      </c>
      <c r="F37" s="77">
        <f t="shared" si="1"/>
        <v>200</v>
      </c>
      <c r="G37" s="77">
        <f t="shared" si="2"/>
        <v>0</v>
      </c>
      <c r="H37" s="78">
        <f t="shared" si="0"/>
        <v>0</v>
      </c>
      <c r="I37" s="78">
        <f>G37*$AB$16</f>
        <v>0</v>
      </c>
      <c r="J37" s="78">
        <f>G37*$AB$14</f>
        <v>0</v>
      </c>
      <c r="K37" s="226">
        <f>SUM(H37:H41)</f>
        <v>0</v>
      </c>
      <c r="L37" s="78"/>
      <c r="M37" s="79">
        <f t="shared" si="3"/>
        <v>0</v>
      </c>
      <c r="N37" s="138"/>
      <c r="O37" s="208" t="s">
        <v>51</v>
      </c>
      <c r="P37" s="144">
        <v>0</v>
      </c>
      <c r="Q37" s="209">
        <f>INDEX($AF$3:$BU$11,MATCH(O37,$AF$3:$AF$11,0),MATCH(P37,$AF$3:$BU$3,0))</f>
        <v>0</v>
      </c>
      <c r="R37" s="276">
        <v>0</v>
      </c>
      <c r="S37" s="181"/>
      <c r="T37" s="260"/>
      <c r="U37" s="277">
        <f t="shared" si="4"/>
        <v>0</v>
      </c>
      <c r="V37" s="145">
        <f t="shared" ref="V37" si="19">K37+Q37+R37-U37</f>
        <v>0</v>
      </c>
      <c r="W37" s="146">
        <f t="shared" si="5"/>
        <v>0</v>
      </c>
      <c r="X37" s="131"/>
      <c r="Y37" s="80"/>
      <c r="Z37" s="240"/>
      <c r="AA37" s="240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</row>
    <row r="38" spans="1:48" s="81" customFormat="1" ht="18" customHeight="1" thickBot="1" x14ac:dyDescent="0.3">
      <c r="A38" s="108">
        <v>27</v>
      </c>
      <c r="B38" s="83"/>
      <c r="C38" s="169"/>
      <c r="D38" s="84" t="s">
        <v>1</v>
      </c>
      <c r="E38" s="60">
        <v>100</v>
      </c>
      <c r="F38" s="85">
        <f t="shared" si="1"/>
        <v>200</v>
      </c>
      <c r="G38" s="85">
        <f t="shared" si="2"/>
        <v>0</v>
      </c>
      <c r="H38" s="86">
        <f t="shared" si="0"/>
        <v>0</v>
      </c>
      <c r="I38" s="86">
        <f>G38*$AB$16</f>
        <v>0</v>
      </c>
      <c r="J38" s="86">
        <f>G38*$AB$14</f>
        <v>0</v>
      </c>
      <c r="K38" s="227"/>
      <c r="L38" s="86"/>
      <c r="M38" s="87">
        <f t="shared" si="3"/>
        <v>0</v>
      </c>
      <c r="N38" s="139"/>
      <c r="O38" s="115" t="s">
        <v>51</v>
      </c>
      <c r="P38" s="64">
        <v>0</v>
      </c>
      <c r="Q38" s="204">
        <f>INDEX($AF$3:$BU$11,MATCH(O38,$AF$3:$AF$11,0),MATCH(P38,$AF$3:$BU$3,0))</f>
        <v>0</v>
      </c>
      <c r="R38" s="249">
        <v>0</v>
      </c>
      <c r="S38" s="178"/>
      <c r="T38" s="256"/>
      <c r="U38" s="274">
        <f t="shared" si="4"/>
        <v>0</v>
      </c>
      <c r="V38" s="135">
        <f t="shared" ref="V38" si="20">Q38+R38-U38</f>
        <v>0</v>
      </c>
      <c r="W38" s="137">
        <f t="shared" si="5"/>
        <v>0</v>
      </c>
      <c r="X38" s="132"/>
      <c r="Y38" s="80"/>
      <c r="Z38" s="240"/>
      <c r="AA38" s="240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</row>
    <row r="39" spans="1:48" s="81" customFormat="1" ht="18" customHeight="1" thickBot="1" x14ac:dyDescent="0.3">
      <c r="A39" s="108">
        <v>28</v>
      </c>
      <c r="B39" s="83"/>
      <c r="C39" s="169"/>
      <c r="D39" s="84" t="s">
        <v>1</v>
      </c>
      <c r="E39" s="60">
        <v>100</v>
      </c>
      <c r="F39" s="85">
        <f t="shared" si="1"/>
        <v>200</v>
      </c>
      <c r="G39" s="85">
        <f t="shared" si="2"/>
        <v>0</v>
      </c>
      <c r="H39" s="86">
        <f t="shared" si="0"/>
        <v>0</v>
      </c>
      <c r="I39" s="86">
        <f>G39*$AB$16</f>
        <v>0</v>
      </c>
      <c r="J39" s="86">
        <f>G39*$AB$14</f>
        <v>0</v>
      </c>
      <c r="K39" s="227"/>
      <c r="L39" s="86"/>
      <c r="M39" s="87">
        <f t="shared" si="3"/>
        <v>0</v>
      </c>
      <c r="N39" s="139"/>
      <c r="O39" s="115" t="s">
        <v>51</v>
      </c>
      <c r="P39" s="64">
        <v>0</v>
      </c>
      <c r="Q39" s="204">
        <f>INDEX($AF$3:$BU$11,MATCH(O39,$AF$3:$AF$11,0),MATCH(P39,$AF$3:$BU$3,0))</f>
        <v>0</v>
      </c>
      <c r="R39" s="249">
        <v>0</v>
      </c>
      <c r="S39" s="178"/>
      <c r="T39" s="256"/>
      <c r="U39" s="274">
        <f t="shared" si="4"/>
        <v>0</v>
      </c>
      <c r="V39" s="135">
        <f t="shared" si="9"/>
        <v>0</v>
      </c>
      <c r="W39" s="137">
        <f t="shared" si="5"/>
        <v>0</v>
      </c>
      <c r="X39" s="132"/>
      <c r="Y39" s="80"/>
      <c r="Z39" s="240"/>
      <c r="AA39" s="240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</row>
    <row r="40" spans="1:48" s="81" customFormat="1" ht="18" customHeight="1" thickBot="1" x14ac:dyDescent="0.3">
      <c r="A40" s="108">
        <v>29</v>
      </c>
      <c r="B40" s="83"/>
      <c r="C40" s="169"/>
      <c r="D40" s="84" t="s">
        <v>1</v>
      </c>
      <c r="E40" s="60">
        <v>100</v>
      </c>
      <c r="F40" s="85">
        <f t="shared" si="1"/>
        <v>200</v>
      </c>
      <c r="G40" s="85">
        <f t="shared" si="2"/>
        <v>0</v>
      </c>
      <c r="H40" s="86">
        <f t="shared" si="0"/>
        <v>0</v>
      </c>
      <c r="I40" s="86">
        <f>G40*$AB$16</f>
        <v>0</v>
      </c>
      <c r="J40" s="86">
        <f>G40*$AB$14</f>
        <v>0</v>
      </c>
      <c r="K40" s="227"/>
      <c r="L40" s="86"/>
      <c r="M40" s="87">
        <f t="shared" si="3"/>
        <v>0</v>
      </c>
      <c r="N40" s="139"/>
      <c r="O40" s="115" t="s">
        <v>51</v>
      </c>
      <c r="P40" s="64">
        <v>0</v>
      </c>
      <c r="Q40" s="204">
        <f>INDEX($AF$3:$BU$11,MATCH(O40,$AF$3:$AF$11,0),MATCH(P40,$AF$3:$BU$3,0))</f>
        <v>0</v>
      </c>
      <c r="R40" s="249">
        <v>0</v>
      </c>
      <c r="S40" s="178"/>
      <c r="T40" s="256"/>
      <c r="U40" s="274">
        <f t="shared" si="4"/>
        <v>0</v>
      </c>
      <c r="V40" s="135">
        <f t="shared" si="9"/>
        <v>0</v>
      </c>
      <c r="W40" s="137">
        <f t="shared" si="5"/>
        <v>0</v>
      </c>
      <c r="X40" s="132"/>
      <c r="Y40" s="80"/>
      <c r="Z40" s="240"/>
      <c r="AA40" s="240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</row>
    <row r="41" spans="1:48" s="81" customFormat="1" ht="18" customHeight="1" thickBot="1" x14ac:dyDescent="0.3">
      <c r="A41" s="111">
        <v>30</v>
      </c>
      <c r="B41" s="83"/>
      <c r="C41" s="170"/>
      <c r="D41" s="93" t="s">
        <v>1</v>
      </c>
      <c r="E41" s="62">
        <v>100</v>
      </c>
      <c r="F41" s="94">
        <f t="shared" si="1"/>
        <v>200</v>
      </c>
      <c r="G41" s="94">
        <f t="shared" si="2"/>
        <v>0</v>
      </c>
      <c r="H41" s="95">
        <f t="shared" si="0"/>
        <v>0</v>
      </c>
      <c r="I41" s="95">
        <f>G41*$AB$16</f>
        <v>0</v>
      </c>
      <c r="J41" s="95">
        <f>G41*$AB$14</f>
        <v>0</v>
      </c>
      <c r="K41" s="228"/>
      <c r="L41" s="95"/>
      <c r="M41" s="96">
        <f t="shared" si="3"/>
        <v>0</v>
      </c>
      <c r="N41" s="140"/>
      <c r="O41" s="206" t="s">
        <v>51</v>
      </c>
      <c r="P41" s="141">
        <v>0</v>
      </c>
      <c r="Q41" s="207">
        <f>INDEX($AF$3:$BU$11,MATCH(O41,$AF$3:$AF$11,0),MATCH(P41,$AF$3:$BU$3,0))</f>
        <v>0</v>
      </c>
      <c r="R41" s="278">
        <v>0</v>
      </c>
      <c r="S41" s="179"/>
      <c r="T41" s="257"/>
      <c r="U41" s="279">
        <f t="shared" si="4"/>
        <v>0</v>
      </c>
      <c r="V41" s="142">
        <f t="shared" si="9"/>
        <v>0</v>
      </c>
      <c r="W41" s="280">
        <f t="shared" si="5"/>
        <v>0</v>
      </c>
      <c r="X41" s="133"/>
      <c r="Y41" s="80"/>
      <c r="Z41" s="240"/>
      <c r="AA41" s="240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</row>
    <row r="42" spans="1:48" s="81" customFormat="1" ht="18" customHeight="1" thickBot="1" x14ac:dyDescent="0.3">
      <c r="A42" s="107">
        <v>31</v>
      </c>
      <c r="B42" s="83"/>
      <c r="C42" s="165"/>
      <c r="D42" s="76" t="s">
        <v>0</v>
      </c>
      <c r="E42" s="63">
        <v>100</v>
      </c>
      <c r="F42" s="77">
        <f t="shared" si="1"/>
        <v>200</v>
      </c>
      <c r="G42" s="77">
        <f t="shared" si="2"/>
        <v>0</v>
      </c>
      <c r="H42" s="78">
        <f t="shared" si="0"/>
        <v>0</v>
      </c>
      <c r="I42" s="78">
        <f>G42*$AB$16</f>
        <v>0</v>
      </c>
      <c r="J42" s="78">
        <f>G42*$AB$14</f>
        <v>0</v>
      </c>
      <c r="K42" s="226">
        <f t="shared" ref="K42" si="21">SUM(H42:H46)</f>
        <v>0</v>
      </c>
      <c r="L42" s="78"/>
      <c r="M42" s="79">
        <f t="shared" si="3"/>
        <v>0</v>
      </c>
      <c r="N42" s="138"/>
      <c r="O42" s="114" t="s">
        <v>51</v>
      </c>
      <c r="P42" s="63">
        <v>0</v>
      </c>
      <c r="Q42" s="203">
        <f>INDEX($AF$3:$BU$11,MATCH(O42,$AF$3:$AF$11,0),MATCH(P42,$AF$3:$BU$3,0))</f>
        <v>0</v>
      </c>
      <c r="R42" s="198">
        <v>0</v>
      </c>
      <c r="S42" s="177"/>
      <c r="T42" s="258"/>
      <c r="U42" s="273">
        <f t="shared" si="4"/>
        <v>0</v>
      </c>
      <c r="V42" s="134">
        <f t="shared" ref="V42" si="22">K42+Q42+R42-U42</f>
        <v>0</v>
      </c>
      <c r="W42" s="137">
        <f t="shared" si="5"/>
        <v>0</v>
      </c>
      <c r="X42" s="147"/>
      <c r="Y42" s="80"/>
      <c r="Z42" s="240"/>
      <c r="AA42" s="240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</row>
    <row r="43" spans="1:48" s="81" customFormat="1" ht="18" customHeight="1" thickBot="1" x14ac:dyDescent="0.3">
      <c r="A43" s="107">
        <v>32</v>
      </c>
      <c r="B43" s="83"/>
      <c r="C43" s="166"/>
      <c r="D43" s="84" t="s">
        <v>1</v>
      </c>
      <c r="E43" s="64">
        <v>100</v>
      </c>
      <c r="F43" s="85">
        <f t="shared" si="1"/>
        <v>200</v>
      </c>
      <c r="G43" s="85">
        <f t="shared" si="2"/>
        <v>0</v>
      </c>
      <c r="H43" s="86">
        <f t="shared" si="0"/>
        <v>0</v>
      </c>
      <c r="I43" s="86">
        <f>G43*$AB$16</f>
        <v>0</v>
      </c>
      <c r="J43" s="86">
        <f>G43*$AB$14</f>
        <v>0</v>
      </c>
      <c r="K43" s="227"/>
      <c r="L43" s="86"/>
      <c r="M43" s="87">
        <f t="shared" si="3"/>
        <v>0</v>
      </c>
      <c r="N43" s="139"/>
      <c r="O43" s="115" t="s">
        <v>51</v>
      </c>
      <c r="P43" s="64">
        <v>0</v>
      </c>
      <c r="Q43" s="204">
        <f>INDEX($AF$3:$BU$11,MATCH(O43,$AF$3:$AF$11,0),MATCH(P43,$AF$3:$BU$3,0))</f>
        <v>0</v>
      </c>
      <c r="R43" s="199">
        <v>0</v>
      </c>
      <c r="S43" s="178"/>
      <c r="T43" s="256"/>
      <c r="U43" s="274">
        <f t="shared" si="4"/>
        <v>0</v>
      </c>
      <c r="V43" s="135">
        <f t="shared" ref="V43" si="23">Q43+R43-U43</f>
        <v>0</v>
      </c>
      <c r="W43" s="137">
        <f t="shared" si="5"/>
        <v>0</v>
      </c>
      <c r="X43" s="132"/>
      <c r="Y43" s="80"/>
      <c r="Z43" s="240"/>
      <c r="AA43" s="240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</row>
    <row r="44" spans="1:48" s="81" customFormat="1" ht="18" customHeight="1" thickBot="1" x14ac:dyDescent="0.3">
      <c r="A44" s="107">
        <v>33</v>
      </c>
      <c r="B44" s="83"/>
      <c r="C44" s="166"/>
      <c r="D44" s="84" t="s">
        <v>1</v>
      </c>
      <c r="E44" s="64">
        <v>100</v>
      </c>
      <c r="F44" s="85">
        <f t="shared" si="1"/>
        <v>200</v>
      </c>
      <c r="G44" s="85">
        <f t="shared" si="2"/>
        <v>0</v>
      </c>
      <c r="H44" s="86">
        <f t="shared" ref="H44:H71" si="24">IF(D44="Fahrer",M44,I44)</f>
        <v>0</v>
      </c>
      <c r="I44" s="86">
        <f t="shared" ref="I44:I71" si="25">G44*$AB$16</f>
        <v>0</v>
      </c>
      <c r="J44" s="86">
        <f t="shared" ref="J44:J71" si="26">G44*$AB$14</f>
        <v>0</v>
      </c>
      <c r="K44" s="227"/>
      <c r="L44" s="86"/>
      <c r="M44" s="87">
        <f t="shared" si="3"/>
        <v>0</v>
      </c>
      <c r="N44" s="139"/>
      <c r="O44" s="115" t="s">
        <v>51</v>
      </c>
      <c r="P44" s="64">
        <v>0</v>
      </c>
      <c r="Q44" s="204">
        <f>INDEX($AF$3:$BU$11,MATCH(O44,$AF$3:$AF$11,0),MATCH(P44,$AF$3:$BU$3,0))</f>
        <v>0</v>
      </c>
      <c r="R44" s="199">
        <v>0</v>
      </c>
      <c r="S44" s="178"/>
      <c r="T44" s="256"/>
      <c r="U44" s="274">
        <f t="shared" si="4"/>
        <v>0</v>
      </c>
      <c r="V44" s="135">
        <f t="shared" si="9"/>
        <v>0</v>
      </c>
      <c r="W44" s="137">
        <f t="shared" si="5"/>
        <v>0</v>
      </c>
      <c r="X44" s="132"/>
      <c r="Y44" s="80"/>
      <c r="Z44" s="240"/>
      <c r="AA44" s="240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</row>
    <row r="45" spans="1:48" s="81" customFormat="1" ht="17.25" thickBot="1" x14ac:dyDescent="0.3">
      <c r="A45" s="107">
        <v>34</v>
      </c>
      <c r="B45" s="90" t="s">
        <v>58</v>
      </c>
      <c r="C45" s="166"/>
      <c r="D45" s="84" t="s">
        <v>1</v>
      </c>
      <c r="E45" s="64">
        <v>100</v>
      </c>
      <c r="F45" s="85">
        <f t="shared" si="1"/>
        <v>200</v>
      </c>
      <c r="G45" s="85">
        <f t="shared" si="2"/>
        <v>0</v>
      </c>
      <c r="H45" s="86">
        <f t="shared" si="24"/>
        <v>0</v>
      </c>
      <c r="I45" s="86">
        <f t="shared" si="25"/>
        <v>0</v>
      </c>
      <c r="J45" s="86">
        <f t="shared" si="26"/>
        <v>0</v>
      </c>
      <c r="K45" s="227"/>
      <c r="L45" s="86"/>
      <c r="M45" s="87">
        <f t="shared" si="3"/>
        <v>0</v>
      </c>
      <c r="N45" s="139"/>
      <c r="O45" s="115" t="s">
        <v>26</v>
      </c>
      <c r="P45" s="64">
        <v>0</v>
      </c>
      <c r="Q45" s="204">
        <f>INDEX($AF$3:$BU$11,MATCH(O45,$AF$3:$AF$11,0),MATCH(P45,$AF$3:$BU$3,0))</f>
        <v>0</v>
      </c>
      <c r="R45" s="199">
        <v>0</v>
      </c>
      <c r="S45" s="178"/>
      <c r="T45" s="256"/>
      <c r="U45" s="274">
        <f t="shared" si="4"/>
        <v>0</v>
      </c>
      <c r="V45" s="135">
        <f t="shared" si="9"/>
        <v>0</v>
      </c>
      <c r="W45" s="137">
        <f t="shared" si="5"/>
        <v>0</v>
      </c>
      <c r="X45" s="132"/>
      <c r="Y45" s="80"/>
      <c r="Z45" s="240"/>
      <c r="AA45" s="240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</row>
    <row r="46" spans="1:48" s="81" customFormat="1" ht="17.25" thickBot="1" x14ac:dyDescent="0.3">
      <c r="A46" s="109">
        <v>35</v>
      </c>
      <c r="B46" s="91" t="s">
        <v>35</v>
      </c>
      <c r="C46" s="167"/>
      <c r="D46" s="93" t="s">
        <v>1</v>
      </c>
      <c r="E46" s="65">
        <v>100</v>
      </c>
      <c r="F46" s="94">
        <f t="shared" si="1"/>
        <v>200</v>
      </c>
      <c r="G46" s="94">
        <f t="shared" si="2"/>
        <v>0</v>
      </c>
      <c r="H46" s="95">
        <f t="shared" si="24"/>
        <v>0</v>
      </c>
      <c r="I46" s="95">
        <f t="shared" si="25"/>
        <v>0</v>
      </c>
      <c r="J46" s="95">
        <f t="shared" si="26"/>
        <v>0</v>
      </c>
      <c r="K46" s="228"/>
      <c r="L46" s="95"/>
      <c r="M46" s="96">
        <f t="shared" si="3"/>
        <v>0</v>
      </c>
      <c r="N46" s="140"/>
      <c r="O46" s="116" t="s">
        <v>51</v>
      </c>
      <c r="P46" s="65">
        <v>0</v>
      </c>
      <c r="Q46" s="205">
        <f>INDEX($AF$3:$BU$11,MATCH(O46,$AF$3:$AF$11,0),MATCH(P46,$AF$3:$BU$3,0))</f>
        <v>0</v>
      </c>
      <c r="R46" s="201">
        <v>0</v>
      </c>
      <c r="S46" s="180"/>
      <c r="T46" s="259"/>
      <c r="U46" s="275">
        <f t="shared" si="4"/>
        <v>0</v>
      </c>
      <c r="V46" s="136">
        <f t="shared" si="9"/>
        <v>0</v>
      </c>
      <c r="W46" s="251">
        <f t="shared" si="5"/>
        <v>0</v>
      </c>
      <c r="X46" s="143"/>
      <c r="Y46" s="80"/>
      <c r="Z46" s="240"/>
      <c r="AA46" s="240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</row>
    <row r="47" spans="1:48" s="81" customFormat="1" ht="17.25" thickBot="1" x14ac:dyDescent="0.3">
      <c r="A47" s="108">
        <v>36</v>
      </c>
      <c r="B47" s="90" t="s">
        <v>35</v>
      </c>
      <c r="C47" s="168"/>
      <c r="D47" s="76" t="s">
        <v>0</v>
      </c>
      <c r="E47" s="61">
        <v>100</v>
      </c>
      <c r="F47" s="77">
        <f t="shared" si="1"/>
        <v>200</v>
      </c>
      <c r="G47" s="77">
        <f t="shared" si="2"/>
        <v>0</v>
      </c>
      <c r="H47" s="78">
        <f t="shared" si="24"/>
        <v>0</v>
      </c>
      <c r="I47" s="78">
        <f t="shared" si="25"/>
        <v>0</v>
      </c>
      <c r="J47" s="78">
        <f t="shared" si="26"/>
        <v>0</v>
      </c>
      <c r="K47" s="226">
        <f t="shared" ref="K47" si="27">SUM(H47:H51)</f>
        <v>0</v>
      </c>
      <c r="L47" s="78"/>
      <c r="M47" s="79">
        <f t="shared" si="3"/>
        <v>0</v>
      </c>
      <c r="N47" s="138"/>
      <c r="O47" s="208" t="s">
        <v>51</v>
      </c>
      <c r="P47" s="144">
        <v>0</v>
      </c>
      <c r="Q47" s="209">
        <f>INDEX($AF$3:$BU$11,MATCH(O47,$AF$3:$AF$11,0),MATCH(P47,$AF$3:$BU$3,0))</f>
        <v>0</v>
      </c>
      <c r="R47" s="202">
        <v>0</v>
      </c>
      <c r="S47" s="181"/>
      <c r="T47" s="260"/>
      <c r="U47" s="277">
        <f t="shared" si="4"/>
        <v>0</v>
      </c>
      <c r="V47" s="145">
        <f t="shared" ref="V47" si="28">K47+Q47+R47-U47</f>
        <v>0</v>
      </c>
      <c r="W47" s="146">
        <f t="shared" si="5"/>
        <v>0</v>
      </c>
      <c r="X47" s="131"/>
      <c r="Y47" s="80"/>
      <c r="Z47" s="240"/>
      <c r="AA47" s="240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</row>
    <row r="48" spans="1:48" s="81" customFormat="1" ht="17.25" thickBot="1" x14ac:dyDescent="0.3">
      <c r="A48" s="108">
        <v>37</v>
      </c>
      <c r="B48" s="91" t="s">
        <v>35</v>
      </c>
      <c r="C48" s="169"/>
      <c r="D48" s="84" t="s">
        <v>1</v>
      </c>
      <c r="E48" s="60">
        <v>100</v>
      </c>
      <c r="F48" s="85">
        <f t="shared" si="1"/>
        <v>200</v>
      </c>
      <c r="G48" s="85">
        <f t="shared" si="2"/>
        <v>0</v>
      </c>
      <c r="H48" s="86">
        <f t="shared" si="24"/>
        <v>0</v>
      </c>
      <c r="I48" s="86">
        <f t="shared" si="25"/>
        <v>0</v>
      </c>
      <c r="J48" s="86">
        <f t="shared" si="26"/>
        <v>0</v>
      </c>
      <c r="K48" s="227"/>
      <c r="L48" s="86"/>
      <c r="M48" s="87">
        <f t="shared" ref="M48:M59" si="29">L48+J48</f>
        <v>0</v>
      </c>
      <c r="N48" s="139"/>
      <c r="O48" s="115" t="s">
        <v>51</v>
      </c>
      <c r="P48" s="64">
        <v>0</v>
      </c>
      <c r="Q48" s="204">
        <f>INDEX($AF$3:$BU$11,MATCH(O48,$AF$3:$AF$11,0),MATCH(P48,$AF$3:$BU$3,0))</f>
        <v>0</v>
      </c>
      <c r="R48" s="199">
        <v>0</v>
      </c>
      <c r="S48" s="178"/>
      <c r="T48" s="256"/>
      <c r="U48" s="274">
        <f t="shared" si="4"/>
        <v>0</v>
      </c>
      <c r="V48" s="135">
        <f t="shared" ref="V48" si="30">Q48+R48-U48</f>
        <v>0</v>
      </c>
      <c r="W48" s="137">
        <f t="shared" si="5"/>
        <v>0</v>
      </c>
      <c r="X48" s="132"/>
      <c r="Y48" s="80"/>
      <c r="Z48" s="240"/>
      <c r="AA48" s="240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</row>
    <row r="49" spans="1:48" s="81" customFormat="1" ht="17.25" thickBot="1" x14ac:dyDescent="0.3">
      <c r="A49" s="108">
        <v>38</v>
      </c>
      <c r="B49" s="91" t="s">
        <v>35</v>
      </c>
      <c r="C49" s="169"/>
      <c r="D49" s="84" t="s">
        <v>1</v>
      </c>
      <c r="E49" s="60">
        <v>100</v>
      </c>
      <c r="F49" s="85">
        <f t="shared" si="1"/>
        <v>200</v>
      </c>
      <c r="G49" s="85">
        <f t="shared" si="2"/>
        <v>0</v>
      </c>
      <c r="H49" s="86">
        <f t="shared" si="24"/>
        <v>0</v>
      </c>
      <c r="I49" s="86">
        <f t="shared" si="25"/>
        <v>0</v>
      </c>
      <c r="J49" s="86">
        <f t="shared" si="26"/>
        <v>0</v>
      </c>
      <c r="K49" s="227"/>
      <c r="L49" s="86"/>
      <c r="M49" s="87">
        <f t="shared" si="29"/>
        <v>0</v>
      </c>
      <c r="N49" s="139"/>
      <c r="O49" s="115" t="s">
        <v>51</v>
      </c>
      <c r="P49" s="64">
        <v>0</v>
      </c>
      <c r="Q49" s="204">
        <f>INDEX($AF$3:$BU$11,MATCH(O49,$AF$3:$AF$11,0),MATCH(P49,$AF$3:$BU$3,0))</f>
        <v>0</v>
      </c>
      <c r="R49" s="199">
        <v>0</v>
      </c>
      <c r="S49" s="178"/>
      <c r="T49" s="256"/>
      <c r="U49" s="274">
        <f t="shared" si="4"/>
        <v>0</v>
      </c>
      <c r="V49" s="135">
        <f t="shared" si="9"/>
        <v>0</v>
      </c>
      <c r="W49" s="137">
        <f t="shared" si="5"/>
        <v>0</v>
      </c>
      <c r="X49" s="132"/>
      <c r="Y49" s="80"/>
      <c r="Z49" s="240"/>
      <c r="AA49" s="240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</row>
    <row r="50" spans="1:48" s="81" customFormat="1" ht="17.25" thickBot="1" x14ac:dyDescent="0.3">
      <c r="A50" s="108">
        <v>39</v>
      </c>
      <c r="B50" s="91" t="s">
        <v>35</v>
      </c>
      <c r="C50" s="169"/>
      <c r="D50" s="84" t="s">
        <v>1</v>
      </c>
      <c r="E50" s="60">
        <v>100</v>
      </c>
      <c r="F50" s="85">
        <f t="shared" si="1"/>
        <v>200</v>
      </c>
      <c r="G50" s="85">
        <f t="shared" si="2"/>
        <v>0</v>
      </c>
      <c r="H50" s="86">
        <f t="shared" si="24"/>
        <v>0</v>
      </c>
      <c r="I50" s="86">
        <f t="shared" si="25"/>
        <v>0</v>
      </c>
      <c r="J50" s="86">
        <f t="shared" si="26"/>
        <v>0</v>
      </c>
      <c r="K50" s="227"/>
      <c r="L50" s="86"/>
      <c r="M50" s="87">
        <f t="shared" si="29"/>
        <v>0</v>
      </c>
      <c r="N50" s="139"/>
      <c r="O50" s="115" t="s">
        <v>51</v>
      </c>
      <c r="P50" s="64">
        <v>0</v>
      </c>
      <c r="Q50" s="204">
        <f>INDEX($AF$3:$BU$11,MATCH(O50,$AF$3:$AF$11,0),MATCH(P50,$AF$3:$BU$3,0))</f>
        <v>0</v>
      </c>
      <c r="R50" s="199">
        <v>0</v>
      </c>
      <c r="S50" s="178"/>
      <c r="T50" s="256"/>
      <c r="U50" s="274">
        <f t="shared" si="4"/>
        <v>0</v>
      </c>
      <c r="V50" s="135">
        <f t="shared" si="9"/>
        <v>0</v>
      </c>
      <c r="W50" s="137">
        <f t="shared" si="5"/>
        <v>0</v>
      </c>
      <c r="X50" s="132"/>
      <c r="Y50" s="80"/>
      <c r="Z50" s="240"/>
      <c r="AA50" s="240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</row>
    <row r="51" spans="1:48" s="81" customFormat="1" ht="17.25" thickBot="1" x14ac:dyDescent="0.3">
      <c r="A51" s="111">
        <v>40</v>
      </c>
      <c r="B51" s="91" t="s">
        <v>35</v>
      </c>
      <c r="C51" s="170"/>
      <c r="D51" s="93" t="s">
        <v>1</v>
      </c>
      <c r="E51" s="62">
        <v>100</v>
      </c>
      <c r="F51" s="94">
        <f t="shared" si="1"/>
        <v>200</v>
      </c>
      <c r="G51" s="94">
        <f t="shared" si="2"/>
        <v>0</v>
      </c>
      <c r="H51" s="95">
        <f t="shared" si="24"/>
        <v>0</v>
      </c>
      <c r="I51" s="95">
        <f t="shared" si="25"/>
        <v>0</v>
      </c>
      <c r="J51" s="95">
        <f t="shared" si="26"/>
        <v>0</v>
      </c>
      <c r="K51" s="228"/>
      <c r="L51" s="95"/>
      <c r="M51" s="96">
        <f t="shared" si="29"/>
        <v>0</v>
      </c>
      <c r="N51" s="140"/>
      <c r="O51" s="206" t="s">
        <v>51</v>
      </c>
      <c r="P51" s="141">
        <v>0</v>
      </c>
      <c r="Q51" s="207">
        <f>INDEX($AF$3:$BU$11,MATCH(O51,$AF$3:$AF$11,0),MATCH(P51,$AF$3:$BU$3,0))</f>
        <v>0</v>
      </c>
      <c r="R51" s="200">
        <v>0</v>
      </c>
      <c r="S51" s="179"/>
      <c r="T51" s="257"/>
      <c r="U51" s="279">
        <f t="shared" si="4"/>
        <v>0</v>
      </c>
      <c r="V51" s="142">
        <f t="shared" si="9"/>
        <v>0</v>
      </c>
      <c r="W51" s="280">
        <f t="shared" si="5"/>
        <v>0</v>
      </c>
      <c r="X51" s="133"/>
      <c r="Y51" s="80"/>
      <c r="Z51" s="240"/>
      <c r="AA51" s="240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</row>
    <row r="52" spans="1:48" s="81" customFormat="1" ht="17.25" thickBot="1" x14ac:dyDescent="0.3">
      <c r="A52" s="107">
        <v>41</v>
      </c>
      <c r="B52" s="91" t="s">
        <v>35</v>
      </c>
      <c r="C52" s="165"/>
      <c r="D52" s="76" t="s">
        <v>0</v>
      </c>
      <c r="E52" s="63">
        <v>100</v>
      </c>
      <c r="F52" s="77">
        <f t="shared" si="1"/>
        <v>200</v>
      </c>
      <c r="G52" s="77">
        <f t="shared" si="2"/>
        <v>0</v>
      </c>
      <c r="H52" s="78">
        <f t="shared" si="24"/>
        <v>0</v>
      </c>
      <c r="I52" s="78">
        <f t="shared" si="25"/>
        <v>0</v>
      </c>
      <c r="J52" s="78">
        <f t="shared" si="26"/>
        <v>0</v>
      </c>
      <c r="K52" s="226">
        <f t="shared" ref="K52" si="31">SUM(H52:H56)</f>
        <v>0</v>
      </c>
      <c r="L52" s="78"/>
      <c r="M52" s="79">
        <f t="shared" si="29"/>
        <v>0</v>
      </c>
      <c r="N52" s="138"/>
      <c r="O52" s="114" t="s">
        <v>51</v>
      </c>
      <c r="P52" s="63">
        <v>0</v>
      </c>
      <c r="Q52" s="203">
        <f>INDEX($AF$3:$BU$11,MATCH(O52,$AF$3:$AF$11,0),MATCH(P52,$AF$3:$BU$3,0))</f>
        <v>0</v>
      </c>
      <c r="R52" s="248">
        <v>0</v>
      </c>
      <c r="S52" s="177"/>
      <c r="T52" s="258"/>
      <c r="U52" s="273">
        <f t="shared" si="4"/>
        <v>0</v>
      </c>
      <c r="V52" s="134">
        <f t="shared" ref="V52" si="32">K52+Q52+R52-U52</f>
        <v>0</v>
      </c>
      <c r="W52" s="137">
        <f t="shared" si="5"/>
        <v>0</v>
      </c>
      <c r="X52" s="131"/>
      <c r="Y52" s="80"/>
      <c r="Z52" s="240"/>
      <c r="AA52" s="240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</row>
    <row r="53" spans="1:48" s="81" customFormat="1" ht="17.25" thickBot="1" x14ac:dyDescent="0.3">
      <c r="A53" s="107">
        <v>42</v>
      </c>
      <c r="B53" s="91" t="s">
        <v>35</v>
      </c>
      <c r="C53" s="166"/>
      <c r="D53" s="84" t="s">
        <v>1</v>
      </c>
      <c r="E53" s="64">
        <v>100</v>
      </c>
      <c r="F53" s="85">
        <f t="shared" si="1"/>
        <v>200</v>
      </c>
      <c r="G53" s="85">
        <f t="shared" si="2"/>
        <v>0</v>
      </c>
      <c r="H53" s="86">
        <f t="shared" si="24"/>
        <v>0</v>
      </c>
      <c r="I53" s="86">
        <f t="shared" si="25"/>
        <v>0</v>
      </c>
      <c r="J53" s="86">
        <f t="shared" si="26"/>
        <v>0</v>
      </c>
      <c r="K53" s="227"/>
      <c r="L53" s="86"/>
      <c r="M53" s="87">
        <f t="shared" si="29"/>
        <v>0</v>
      </c>
      <c r="N53" s="139"/>
      <c r="O53" s="115" t="s">
        <v>51</v>
      </c>
      <c r="P53" s="64">
        <v>0</v>
      </c>
      <c r="Q53" s="204">
        <f>INDEX($AF$3:$BU$11,MATCH(O53,$AF$3:$AF$11,0),MATCH(P53,$AF$3:$BU$3,0))</f>
        <v>0</v>
      </c>
      <c r="R53" s="249">
        <v>0</v>
      </c>
      <c r="S53" s="178"/>
      <c r="T53" s="256"/>
      <c r="U53" s="274">
        <f t="shared" si="4"/>
        <v>0</v>
      </c>
      <c r="V53" s="135">
        <f t="shared" ref="V53" si="33">Q53+R53-U53</f>
        <v>0</v>
      </c>
      <c r="W53" s="137">
        <f t="shared" si="5"/>
        <v>0</v>
      </c>
      <c r="X53" s="132"/>
      <c r="Y53" s="80"/>
      <c r="Z53" s="240"/>
      <c r="AA53" s="240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</row>
    <row r="54" spans="1:48" s="81" customFormat="1" ht="17.25" thickBot="1" x14ac:dyDescent="0.3">
      <c r="A54" s="107">
        <v>43</v>
      </c>
      <c r="B54" s="91" t="s">
        <v>35</v>
      </c>
      <c r="C54" s="166"/>
      <c r="D54" s="84" t="s">
        <v>1</v>
      </c>
      <c r="E54" s="64">
        <v>100</v>
      </c>
      <c r="F54" s="85">
        <f t="shared" si="1"/>
        <v>200</v>
      </c>
      <c r="G54" s="85">
        <f t="shared" si="2"/>
        <v>0</v>
      </c>
      <c r="H54" s="86">
        <f t="shared" si="24"/>
        <v>0</v>
      </c>
      <c r="I54" s="86">
        <f t="shared" si="25"/>
        <v>0</v>
      </c>
      <c r="J54" s="86">
        <f t="shared" si="26"/>
        <v>0</v>
      </c>
      <c r="K54" s="227"/>
      <c r="L54" s="86"/>
      <c r="M54" s="87">
        <f t="shared" si="29"/>
        <v>0</v>
      </c>
      <c r="N54" s="139"/>
      <c r="O54" s="115" t="s">
        <v>51</v>
      </c>
      <c r="P54" s="64">
        <v>0</v>
      </c>
      <c r="Q54" s="204">
        <f>INDEX($AF$3:$BU$11,MATCH(O54,$AF$3:$AF$11,0),MATCH(P54,$AF$3:$BU$3,0))</f>
        <v>0</v>
      </c>
      <c r="R54" s="249">
        <v>0</v>
      </c>
      <c r="S54" s="178"/>
      <c r="T54" s="256"/>
      <c r="U54" s="274">
        <f t="shared" si="4"/>
        <v>0</v>
      </c>
      <c r="V54" s="135">
        <f t="shared" si="9"/>
        <v>0</v>
      </c>
      <c r="W54" s="137">
        <f t="shared" si="5"/>
        <v>0</v>
      </c>
      <c r="X54" s="132"/>
      <c r="Y54" s="80"/>
      <c r="Z54" s="240"/>
      <c r="AA54" s="240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</row>
    <row r="55" spans="1:48" s="81" customFormat="1" ht="17.25" thickBot="1" x14ac:dyDescent="0.3">
      <c r="A55" s="107">
        <v>44</v>
      </c>
      <c r="B55" s="91" t="s">
        <v>35</v>
      </c>
      <c r="C55" s="166"/>
      <c r="D55" s="84" t="s">
        <v>1</v>
      </c>
      <c r="E55" s="64">
        <v>100</v>
      </c>
      <c r="F55" s="85">
        <f t="shared" si="1"/>
        <v>200</v>
      </c>
      <c r="G55" s="85">
        <f t="shared" si="2"/>
        <v>0</v>
      </c>
      <c r="H55" s="86">
        <f t="shared" si="24"/>
        <v>0</v>
      </c>
      <c r="I55" s="86">
        <f t="shared" si="25"/>
        <v>0</v>
      </c>
      <c r="J55" s="86">
        <f t="shared" si="26"/>
        <v>0</v>
      </c>
      <c r="K55" s="227"/>
      <c r="L55" s="86"/>
      <c r="M55" s="87">
        <f t="shared" si="29"/>
        <v>0</v>
      </c>
      <c r="N55" s="139"/>
      <c r="O55" s="115" t="s">
        <v>51</v>
      </c>
      <c r="P55" s="64">
        <v>0</v>
      </c>
      <c r="Q55" s="204">
        <f>INDEX($AF$3:$BU$11,MATCH(O55,$AF$3:$AF$11,0),MATCH(P55,$AF$3:$BU$3,0))</f>
        <v>0</v>
      </c>
      <c r="R55" s="249">
        <v>0</v>
      </c>
      <c r="S55" s="178"/>
      <c r="T55" s="256"/>
      <c r="U55" s="274">
        <f t="shared" si="4"/>
        <v>0</v>
      </c>
      <c r="V55" s="135">
        <f t="shared" si="9"/>
        <v>0</v>
      </c>
      <c r="W55" s="137">
        <f t="shared" si="5"/>
        <v>0</v>
      </c>
      <c r="X55" s="132"/>
      <c r="Y55" s="80"/>
      <c r="Z55" s="240"/>
      <c r="AA55" s="240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</row>
    <row r="56" spans="1:48" s="81" customFormat="1" ht="17.25" thickBot="1" x14ac:dyDescent="0.3">
      <c r="A56" s="109">
        <v>45</v>
      </c>
      <c r="B56" s="91" t="s">
        <v>35</v>
      </c>
      <c r="C56" s="167"/>
      <c r="D56" s="93" t="s">
        <v>1</v>
      </c>
      <c r="E56" s="65">
        <v>100</v>
      </c>
      <c r="F56" s="94">
        <f t="shared" si="1"/>
        <v>200</v>
      </c>
      <c r="G56" s="94">
        <f t="shared" si="2"/>
        <v>0</v>
      </c>
      <c r="H56" s="95">
        <f t="shared" si="24"/>
        <v>0</v>
      </c>
      <c r="I56" s="95">
        <f t="shared" si="25"/>
        <v>0</v>
      </c>
      <c r="J56" s="95">
        <f t="shared" si="26"/>
        <v>0</v>
      </c>
      <c r="K56" s="228"/>
      <c r="L56" s="95"/>
      <c r="M56" s="96">
        <f t="shared" si="29"/>
        <v>0</v>
      </c>
      <c r="N56" s="140"/>
      <c r="O56" s="116" t="s">
        <v>51</v>
      </c>
      <c r="P56" s="65">
        <v>0</v>
      </c>
      <c r="Q56" s="205">
        <f>INDEX($AF$3:$BU$11,MATCH(O56,$AF$3:$AF$11,0),MATCH(P56,$AF$3:$BU$3,0))</f>
        <v>0</v>
      </c>
      <c r="R56" s="250">
        <v>0</v>
      </c>
      <c r="S56" s="180"/>
      <c r="T56" s="259"/>
      <c r="U56" s="275">
        <f t="shared" si="4"/>
        <v>0</v>
      </c>
      <c r="V56" s="136">
        <f t="shared" si="9"/>
        <v>0</v>
      </c>
      <c r="W56" s="251">
        <f t="shared" si="5"/>
        <v>0</v>
      </c>
      <c r="X56" s="133"/>
      <c r="Y56" s="80"/>
      <c r="Z56" s="240"/>
      <c r="AA56" s="240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</row>
    <row r="57" spans="1:48" s="81" customFormat="1" ht="17.25" thickBot="1" x14ac:dyDescent="0.3">
      <c r="A57" s="112">
        <v>46</v>
      </c>
      <c r="B57" s="91" t="s">
        <v>35</v>
      </c>
      <c r="C57" s="171"/>
      <c r="D57" s="117"/>
      <c r="E57" s="118">
        <v>100</v>
      </c>
      <c r="F57" s="77">
        <f t="shared" si="1"/>
        <v>200</v>
      </c>
      <c r="G57" s="77">
        <f t="shared" si="2"/>
        <v>0</v>
      </c>
      <c r="H57" s="78">
        <f t="shared" si="24"/>
        <v>0</v>
      </c>
      <c r="I57" s="78">
        <f t="shared" si="25"/>
        <v>0</v>
      </c>
      <c r="J57" s="78">
        <f t="shared" si="26"/>
        <v>0</v>
      </c>
      <c r="K57" s="159"/>
      <c r="L57" s="148"/>
      <c r="M57" s="79">
        <f t="shared" si="29"/>
        <v>0</v>
      </c>
      <c r="N57" s="138"/>
      <c r="O57" s="208" t="s">
        <v>51</v>
      </c>
      <c r="P57" s="144">
        <v>0</v>
      </c>
      <c r="Q57" s="209">
        <f>INDEX($AF$3:$BU$11,MATCH(O57,$AF$3:$AF$11,0),MATCH(P57,$AF$3:$BU$3,0))</f>
        <v>0</v>
      </c>
      <c r="R57" s="276">
        <v>0</v>
      </c>
      <c r="S57" s="181"/>
      <c r="T57" s="263"/>
      <c r="U57" s="277">
        <f t="shared" si="4"/>
        <v>0</v>
      </c>
      <c r="V57" s="145">
        <f t="shared" si="9"/>
        <v>0</v>
      </c>
      <c r="W57" s="146">
        <f t="shared" si="5"/>
        <v>0</v>
      </c>
      <c r="X57" s="131"/>
      <c r="Y57" s="80"/>
      <c r="Z57" s="240"/>
      <c r="AA57" s="240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</row>
    <row r="58" spans="1:48" s="81" customFormat="1" ht="17.25" thickBot="1" x14ac:dyDescent="0.3">
      <c r="A58" s="112">
        <v>47</v>
      </c>
      <c r="B58" s="91" t="s">
        <v>35</v>
      </c>
      <c r="C58" s="172"/>
      <c r="D58" s="119"/>
      <c r="E58" s="120">
        <v>100</v>
      </c>
      <c r="F58" s="85">
        <f t="shared" si="1"/>
        <v>200</v>
      </c>
      <c r="G58" s="85">
        <f t="shared" si="2"/>
        <v>0</v>
      </c>
      <c r="H58" s="86">
        <f t="shared" si="24"/>
        <v>0</v>
      </c>
      <c r="I58" s="86">
        <f t="shared" si="25"/>
        <v>0</v>
      </c>
      <c r="J58" s="86">
        <f t="shared" si="26"/>
        <v>0</v>
      </c>
      <c r="K58" s="155"/>
      <c r="L58" s="149"/>
      <c r="M58" s="87">
        <f t="shared" si="29"/>
        <v>0</v>
      </c>
      <c r="N58" s="139"/>
      <c r="O58" s="115" t="s">
        <v>51</v>
      </c>
      <c r="P58" s="64">
        <v>0</v>
      </c>
      <c r="Q58" s="204">
        <f>INDEX($AF$3:$BU$11,MATCH(O58,$AF$3:$AF$11,0),MATCH(P58,$AF$3:$BU$3,0))</f>
        <v>0</v>
      </c>
      <c r="R58" s="249">
        <v>0</v>
      </c>
      <c r="S58" s="178"/>
      <c r="T58" s="262"/>
      <c r="U58" s="274">
        <f t="shared" si="4"/>
        <v>0</v>
      </c>
      <c r="V58" s="135">
        <f t="shared" si="9"/>
        <v>0</v>
      </c>
      <c r="W58" s="137">
        <f t="shared" si="5"/>
        <v>0</v>
      </c>
      <c r="X58" s="132"/>
      <c r="Y58" s="80"/>
      <c r="Z58" s="240"/>
      <c r="AA58" s="240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</row>
    <row r="59" spans="1:48" s="81" customFormat="1" ht="17.25" thickBot="1" x14ac:dyDescent="0.3">
      <c r="A59" s="112">
        <v>48</v>
      </c>
      <c r="B59" s="91" t="s">
        <v>35</v>
      </c>
      <c r="C59" s="172"/>
      <c r="D59" s="119"/>
      <c r="E59" s="120">
        <v>100</v>
      </c>
      <c r="F59" s="85">
        <f t="shared" si="1"/>
        <v>200</v>
      </c>
      <c r="G59" s="85">
        <f t="shared" si="2"/>
        <v>0</v>
      </c>
      <c r="H59" s="86">
        <f t="shared" si="24"/>
        <v>0</v>
      </c>
      <c r="I59" s="86">
        <f t="shared" si="25"/>
        <v>0</v>
      </c>
      <c r="J59" s="86">
        <f t="shared" si="26"/>
        <v>0</v>
      </c>
      <c r="K59" s="155"/>
      <c r="L59" s="149"/>
      <c r="M59" s="87">
        <f t="shared" si="29"/>
        <v>0</v>
      </c>
      <c r="N59" s="139"/>
      <c r="O59" s="115" t="s">
        <v>51</v>
      </c>
      <c r="P59" s="64">
        <v>0</v>
      </c>
      <c r="Q59" s="204">
        <f>INDEX($AF$3:$BU$11,MATCH(O59,$AF$3:$AF$11,0),MATCH(P59,$AF$3:$BU$3,0))</f>
        <v>0</v>
      </c>
      <c r="R59" s="249">
        <v>0</v>
      </c>
      <c r="S59" s="178"/>
      <c r="T59" s="262"/>
      <c r="U59" s="274">
        <f t="shared" si="4"/>
        <v>0</v>
      </c>
      <c r="V59" s="135">
        <f t="shared" si="9"/>
        <v>0</v>
      </c>
      <c r="W59" s="137">
        <f t="shared" si="5"/>
        <v>0</v>
      </c>
      <c r="X59" s="132"/>
      <c r="Y59" s="80"/>
      <c r="Z59" s="240"/>
      <c r="AA59" s="240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</row>
    <row r="60" spans="1:48" s="81" customFormat="1" ht="17.25" thickBot="1" x14ac:dyDescent="0.3">
      <c r="A60" s="112">
        <v>49</v>
      </c>
      <c r="B60" s="91" t="s">
        <v>35</v>
      </c>
      <c r="C60" s="172"/>
      <c r="D60" s="119"/>
      <c r="E60" s="120">
        <v>100</v>
      </c>
      <c r="F60" s="85">
        <f t="shared" si="1"/>
        <v>200</v>
      </c>
      <c r="G60" s="85">
        <f t="shared" si="2"/>
        <v>0</v>
      </c>
      <c r="H60" s="86">
        <f t="shared" si="24"/>
        <v>0</v>
      </c>
      <c r="I60" s="86">
        <f t="shared" si="25"/>
        <v>0</v>
      </c>
      <c r="J60" s="86">
        <f t="shared" si="26"/>
        <v>0</v>
      </c>
      <c r="K60" s="155"/>
      <c r="L60" s="149"/>
      <c r="M60" s="87">
        <f t="shared" si="3"/>
        <v>0</v>
      </c>
      <c r="N60" s="139"/>
      <c r="O60" s="115" t="s">
        <v>51</v>
      </c>
      <c r="P60" s="64">
        <v>0</v>
      </c>
      <c r="Q60" s="204">
        <f>INDEX($AF$3:$BU$11,MATCH(O60,$AF$3:$AF$11,0),MATCH(P60,$AF$3:$BU$3,0))</f>
        <v>0</v>
      </c>
      <c r="R60" s="249">
        <v>0</v>
      </c>
      <c r="S60" s="178"/>
      <c r="T60" s="262"/>
      <c r="U60" s="274">
        <f t="shared" si="4"/>
        <v>0</v>
      </c>
      <c r="V60" s="135">
        <f t="shared" si="9"/>
        <v>0</v>
      </c>
      <c r="W60" s="137">
        <f t="shared" si="5"/>
        <v>0</v>
      </c>
      <c r="X60" s="132"/>
      <c r="Y60" s="80"/>
      <c r="Z60" s="240"/>
      <c r="AA60" s="240"/>
    </row>
    <row r="61" spans="1:48" s="81" customFormat="1" ht="17.25" thickBot="1" x14ac:dyDescent="0.3">
      <c r="A61" s="112">
        <v>50</v>
      </c>
      <c r="B61" s="90" t="s">
        <v>35</v>
      </c>
      <c r="C61" s="172"/>
      <c r="D61" s="119"/>
      <c r="E61" s="120">
        <v>100</v>
      </c>
      <c r="F61" s="85">
        <f t="shared" si="1"/>
        <v>200</v>
      </c>
      <c r="G61" s="85">
        <f t="shared" si="2"/>
        <v>0</v>
      </c>
      <c r="H61" s="86">
        <f t="shared" si="24"/>
        <v>0</v>
      </c>
      <c r="I61" s="86">
        <f t="shared" si="25"/>
        <v>0</v>
      </c>
      <c r="J61" s="86">
        <f t="shared" si="26"/>
        <v>0</v>
      </c>
      <c r="K61" s="155"/>
      <c r="L61" s="150"/>
      <c r="M61" s="96">
        <f t="shared" si="3"/>
        <v>0</v>
      </c>
      <c r="N61" s="140"/>
      <c r="O61" s="115" t="s">
        <v>51</v>
      </c>
      <c r="P61" s="64">
        <v>0</v>
      </c>
      <c r="Q61" s="204">
        <f>INDEX($AF$3:$BU$11,MATCH(O61,$AF$3:$AF$11,0),MATCH(P61,$AF$3:$BU$3,0))</f>
        <v>0</v>
      </c>
      <c r="R61" s="249">
        <v>0</v>
      </c>
      <c r="S61" s="178"/>
      <c r="T61" s="262"/>
      <c r="U61" s="274">
        <f t="shared" si="4"/>
        <v>0</v>
      </c>
      <c r="V61" s="135">
        <f t="shared" si="9"/>
        <v>0</v>
      </c>
      <c r="W61" s="137">
        <f t="shared" si="5"/>
        <v>0</v>
      </c>
      <c r="X61" s="132"/>
      <c r="Y61" s="80"/>
      <c r="Z61" s="240"/>
      <c r="AA61" s="240"/>
    </row>
    <row r="62" spans="1:48" s="81" customFormat="1" ht="17.25" thickBot="1" x14ac:dyDescent="0.3">
      <c r="A62" s="112">
        <v>51</v>
      </c>
      <c r="B62" s="91" t="s">
        <v>35</v>
      </c>
      <c r="C62" s="172"/>
      <c r="D62" s="119"/>
      <c r="E62" s="120">
        <v>100</v>
      </c>
      <c r="F62" s="85">
        <f t="shared" si="1"/>
        <v>200</v>
      </c>
      <c r="G62" s="85">
        <f t="shared" si="2"/>
        <v>0</v>
      </c>
      <c r="H62" s="86">
        <f t="shared" si="24"/>
        <v>0</v>
      </c>
      <c r="I62" s="86">
        <f t="shared" si="25"/>
        <v>0</v>
      </c>
      <c r="J62" s="86">
        <f t="shared" si="26"/>
        <v>0</v>
      </c>
      <c r="K62" s="155"/>
      <c r="L62" s="151"/>
      <c r="M62" s="102">
        <f t="shared" ref="M62:M66" si="34">L62+J62</f>
        <v>0</v>
      </c>
      <c r="N62" s="139"/>
      <c r="O62" s="115" t="s">
        <v>51</v>
      </c>
      <c r="P62" s="64">
        <v>0</v>
      </c>
      <c r="Q62" s="204">
        <f>INDEX($AF$3:$BU$11,MATCH(O62,$AF$3:$AF$11,0),MATCH(P62,$AF$3:$BU$3,0))</f>
        <v>0</v>
      </c>
      <c r="R62" s="249">
        <v>0</v>
      </c>
      <c r="S62" s="178"/>
      <c r="T62" s="263"/>
      <c r="U62" s="274">
        <f t="shared" si="4"/>
        <v>0</v>
      </c>
      <c r="V62" s="135">
        <f t="shared" si="9"/>
        <v>0</v>
      </c>
      <c r="W62" s="137">
        <f t="shared" si="5"/>
        <v>0</v>
      </c>
      <c r="X62" s="132"/>
      <c r="Y62" s="80"/>
      <c r="Z62" s="240"/>
      <c r="AA62" s="240"/>
    </row>
    <row r="63" spans="1:48" s="81" customFormat="1" ht="17.25" thickBot="1" x14ac:dyDescent="0.3">
      <c r="A63" s="112">
        <v>52</v>
      </c>
      <c r="B63" s="90" t="s">
        <v>35</v>
      </c>
      <c r="C63" s="172"/>
      <c r="D63" s="119"/>
      <c r="E63" s="120">
        <v>100</v>
      </c>
      <c r="F63" s="85">
        <f t="shared" si="1"/>
        <v>200</v>
      </c>
      <c r="G63" s="85">
        <f t="shared" si="2"/>
        <v>0</v>
      </c>
      <c r="H63" s="86">
        <f t="shared" si="24"/>
        <v>0</v>
      </c>
      <c r="I63" s="86">
        <f t="shared" si="25"/>
        <v>0</v>
      </c>
      <c r="J63" s="86">
        <f t="shared" si="26"/>
        <v>0</v>
      </c>
      <c r="K63" s="155"/>
      <c r="L63" s="149"/>
      <c r="M63" s="87">
        <f t="shared" si="34"/>
        <v>0</v>
      </c>
      <c r="N63" s="196"/>
      <c r="O63" s="115" t="s">
        <v>51</v>
      </c>
      <c r="P63" s="64">
        <v>0</v>
      </c>
      <c r="Q63" s="204">
        <f>INDEX($AF$3:$BU$11,MATCH(O63,$AF$3:$AF$11,0),MATCH(P63,$AF$3:$BU$3,0))</f>
        <v>0</v>
      </c>
      <c r="R63" s="249">
        <v>0</v>
      </c>
      <c r="S63" s="178"/>
      <c r="T63" s="262"/>
      <c r="U63" s="274">
        <f t="shared" si="4"/>
        <v>0</v>
      </c>
      <c r="V63" s="135">
        <f t="shared" si="9"/>
        <v>0</v>
      </c>
      <c r="W63" s="137">
        <f t="shared" si="5"/>
        <v>0</v>
      </c>
      <c r="X63" s="132"/>
      <c r="Y63" s="80"/>
      <c r="Z63" s="240"/>
      <c r="AA63" s="240"/>
    </row>
    <row r="64" spans="1:48" s="81" customFormat="1" ht="17.25" thickBot="1" x14ac:dyDescent="0.3">
      <c r="A64" s="112">
        <v>53</v>
      </c>
      <c r="B64" s="91" t="s">
        <v>35</v>
      </c>
      <c r="C64" s="173"/>
      <c r="D64" s="156"/>
      <c r="E64" s="157">
        <v>100</v>
      </c>
      <c r="F64" s="94">
        <f t="shared" si="1"/>
        <v>200</v>
      </c>
      <c r="G64" s="94">
        <f t="shared" si="2"/>
        <v>0</v>
      </c>
      <c r="H64" s="95">
        <f t="shared" si="24"/>
        <v>0</v>
      </c>
      <c r="I64" s="95">
        <f t="shared" si="25"/>
        <v>0</v>
      </c>
      <c r="J64" s="95">
        <f t="shared" si="26"/>
        <v>0</v>
      </c>
      <c r="K64" s="158"/>
      <c r="L64" s="149"/>
      <c r="M64" s="87">
        <f t="shared" si="34"/>
        <v>0</v>
      </c>
      <c r="N64" s="197"/>
      <c r="O64" s="206" t="s">
        <v>51</v>
      </c>
      <c r="P64" s="141">
        <v>0</v>
      </c>
      <c r="Q64" s="207">
        <f>INDEX($AF$3:$BU$11,MATCH(O64,$AF$3:$AF$11,0),MATCH(P64,$AF$3:$BU$3,0))</f>
        <v>0</v>
      </c>
      <c r="R64" s="278">
        <v>0</v>
      </c>
      <c r="S64" s="179"/>
      <c r="T64" s="281"/>
      <c r="U64" s="279">
        <f t="shared" si="4"/>
        <v>0</v>
      </c>
      <c r="V64" s="142">
        <f t="shared" si="9"/>
        <v>0</v>
      </c>
      <c r="W64" s="280">
        <f t="shared" si="5"/>
        <v>0</v>
      </c>
      <c r="X64" s="133"/>
      <c r="Y64" s="80"/>
      <c r="Z64" s="240"/>
      <c r="AA64" s="240"/>
    </row>
    <row r="65" spans="1:27" s="81" customFormat="1" ht="17.25" thickBot="1" x14ac:dyDescent="0.3">
      <c r="A65" s="112">
        <v>54</v>
      </c>
      <c r="B65" s="90" t="s">
        <v>35</v>
      </c>
      <c r="C65" s="174"/>
      <c r="D65" s="152"/>
      <c r="E65" s="153">
        <v>100</v>
      </c>
      <c r="F65" s="154">
        <f t="shared" si="1"/>
        <v>200</v>
      </c>
      <c r="G65" s="154">
        <f t="shared" si="2"/>
        <v>0</v>
      </c>
      <c r="H65" s="101">
        <f t="shared" si="24"/>
        <v>0</v>
      </c>
      <c r="I65" s="101">
        <f t="shared" si="25"/>
        <v>0</v>
      </c>
      <c r="J65" s="101">
        <f t="shared" si="26"/>
        <v>0</v>
      </c>
      <c r="K65" s="101"/>
      <c r="L65" s="86"/>
      <c r="M65" s="87">
        <f t="shared" si="34"/>
        <v>0</v>
      </c>
      <c r="N65" s="188"/>
      <c r="O65" s="282" t="s">
        <v>51</v>
      </c>
      <c r="P65" s="63">
        <v>0</v>
      </c>
      <c r="Q65" s="252">
        <f>INDEX($AF$12:$BU$17,MATCH(O65,$AF$12:$AF$17,0),MATCH(P65,$AF$12:$BU$12,0))</f>
        <v>0</v>
      </c>
      <c r="R65" s="248">
        <v>0</v>
      </c>
      <c r="S65" s="177"/>
      <c r="T65" s="261"/>
      <c r="U65" s="273">
        <f t="shared" si="4"/>
        <v>0</v>
      </c>
      <c r="V65" s="134">
        <f t="shared" si="9"/>
        <v>0</v>
      </c>
      <c r="W65" s="137">
        <f t="shared" si="5"/>
        <v>0</v>
      </c>
      <c r="X65" s="147"/>
      <c r="Y65" s="80"/>
      <c r="Z65" s="240"/>
      <c r="AA65" s="240"/>
    </row>
    <row r="66" spans="1:27" s="81" customFormat="1" ht="17.25" thickBot="1" x14ac:dyDescent="0.3">
      <c r="A66" s="113">
        <v>55</v>
      </c>
      <c r="B66" s="92" t="s">
        <v>35</v>
      </c>
      <c r="C66" s="175"/>
      <c r="D66" s="121"/>
      <c r="E66" s="122">
        <v>100</v>
      </c>
      <c r="F66" s="85">
        <f t="shared" si="1"/>
        <v>200</v>
      </c>
      <c r="G66" s="85">
        <f t="shared" si="2"/>
        <v>0</v>
      </c>
      <c r="H66" s="86">
        <f t="shared" si="24"/>
        <v>0</v>
      </c>
      <c r="I66" s="86">
        <f t="shared" si="25"/>
        <v>0</v>
      </c>
      <c r="J66" s="86">
        <f t="shared" si="26"/>
        <v>0</v>
      </c>
      <c r="K66" s="86"/>
      <c r="L66" s="95"/>
      <c r="M66" s="96">
        <f t="shared" si="34"/>
        <v>0</v>
      </c>
      <c r="N66" s="188"/>
      <c r="O66" s="283" t="s">
        <v>51</v>
      </c>
      <c r="P66" s="64">
        <v>0</v>
      </c>
      <c r="Q66" s="253">
        <f t="shared" ref="Q66:Q71" si="35">INDEX($AF$12:$BU$17,MATCH(O66,$AF$12:$AF$17,0),MATCH(P66,$AF$12:$BU$12,0))</f>
        <v>0</v>
      </c>
      <c r="R66" s="249">
        <v>0</v>
      </c>
      <c r="S66" s="178"/>
      <c r="T66" s="262"/>
      <c r="U66" s="274">
        <f t="shared" si="4"/>
        <v>0</v>
      </c>
      <c r="V66" s="135">
        <f t="shared" si="9"/>
        <v>0</v>
      </c>
      <c r="W66" s="137">
        <f t="shared" si="5"/>
        <v>0</v>
      </c>
      <c r="X66" s="132"/>
      <c r="Y66" s="80"/>
      <c r="Z66" s="240"/>
      <c r="AA66" s="240"/>
    </row>
    <row r="67" spans="1:27" s="81" customFormat="1" ht="17.25" thickBot="1" x14ac:dyDescent="0.3">
      <c r="A67" s="129">
        <v>56</v>
      </c>
      <c r="B67" s="91" t="s">
        <v>35</v>
      </c>
      <c r="C67" s="175"/>
      <c r="D67" s="121"/>
      <c r="E67" s="122">
        <v>100</v>
      </c>
      <c r="F67" s="85">
        <f t="shared" si="1"/>
        <v>200</v>
      </c>
      <c r="G67" s="85">
        <f t="shared" si="2"/>
        <v>0</v>
      </c>
      <c r="H67" s="86">
        <f t="shared" si="24"/>
        <v>0</v>
      </c>
      <c r="I67" s="86">
        <f t="shared" si="25"/>
        <v>0</v>
      </c>
      <c r="J67" s="86">
        <f t="shared" si="26"/>
        <v>0</v>
      </c>
      <c r="K67" s="86"/>
      <c r="L67" s="101"/>
      <c r="M67" s="102">
        <f t="shared" si="3"/>
        <v>0</v>
      </c>
      <c r="N67" s="188"/>
      <c r="O67" s="283" t="s">
        <v>51</v>
      </c>
      <c r="P67" s="64">
        <v>0</v>
      </c>
      <c r="Q67" s="253">
        <f t="shared" si="35"/>
        <v>0</v>
      </c>
      <c r="R67" s="249">
        <v>0</v>
      </c>
      <c r="S67" s="178"/>
      <c r="T67" s="263"/>
      <c r="U67" s="274">
        <f t="shared" si="4"/>
        <v>0</v>
      </c>
      <c r="V67" s="135">
        <f t="shared" si="9"/>
        <v>0</v>
      </c>
      <c r="W67" s="137">
        <f t="shared" si="5"/>
        <v>0</v>
      </c>
      <c r="X67" s="132"/>
      <c r="Y67" s="80"/>
      <c r="Z67" s="240"/>
      <c r="AA67" s="240"/>
    </row>
    <row r="68" spans="1:27" s="81" customFormat="1" ht="17.25" thickBot="1" x14ac:dyDescent="0.3">
      <c r="A68" s="112">
        <v>57</v>
      </c>
      <c r="B68" s="90" t="s">
        <v>35</v>
      </c>
      <c r="C68" s="175"/>
      <c r="D68" s="121"/>
      <c r="E68" s="122">
        <v>100</v>
      </c>
      <c r="F68" s="85">
        <f t="shared" si="1"/>
        <v>200</v>
      </c>
      <c r="G68" s="85">
        <f t="shared" si="2"/>
        <v>0</v>
      </c>
      <c r="H68" s="86">
        <f t="shared" si="24"/>
        <v>0</v>
      </c>
      <c r="I68" s="86">
        <f t="shared" si="25"/>
        <v>0</v>
      </c>
      <c r="J68" s="86">
        <f t="shared" si="26"/>
        <v>0</v>
      </c>
      <c r="K68" s="86"/>
      <c r="L68" s="86"/>
      <c r="M68" s="87">
        <f t="shared" si="3"/>
        <v>0</v>
      </c>
      <c r="N68" s="188"/>
      <c r="O68" s="283" t="s">
        <v>51</v>
      </c>
      <c r="P68" s="64">
        <v>0</v>
      </c>
      <c r="Q68" s="253">
        <f t="shared" si="35"/>
        <v>0</v>
      </c>
      <c r="R68" s="249">
        <v>0</v>
      </c>
      <c r="S68" s="178"/>
      <c r="T68" s="262"/>
      <c r="U68" s="274">
        <f t="shared" si="4"/>
        <v>0</v>
      </c>
      <c r="V68" s="135">
        <f t="shared" si="9"/>
        <v>0</v>
      </c>
      <c r="W68" s="137">
        <f t="shared" si="5"/>
        <v>0</v>
      </c>
      <c r="X68" s="132"/>
      <c r="Y68" s="80"/>
      <c r="Z68" s="240"/>
      <c r="AA68" s="240"/>
    </row>
    <row r="69" spans="1:27" s="81" customFormat="1" ht="17.25" thickBot="1" x14ac:dyDescent="0.3">
      <c r="A69" s="112">
        <v>58</v>
      </c>
      <c r="B69" s="91" t="s">
        <v>35</v>
      </c>
      <c r="C69" s="175"/>
      <c r="D69" s="121"/>
      <c r="E69" s="122">
        <v>100</v>
      </c>
      <c r="F69" s="85">
        <f t="shared" si="1"/>
        <v>200</v>
      </c>
      <c r="G69" s="85">
        <f t="shared" si="2"/>
        <v>0</v>
      </c>
      <c r="H69" s="86">
        <f t="shared" si="24"/>
        <v>0</v>
      </c>
      <c r="I69" s="86">
        <f t="shared" si="25"/>
        <v>0</v>
      </c>
      <c r="J69" s="86">
        <f t="shared" si="26"/>
        <v>0</v>
      </c>
      <c r="K69" s="86"/>
      <c r="L69" s="86"/>
      <c r="M69" s="87">
        <f t="shared" si="3"/>
        <v>0</v>
      </c>
      <c r="N69" s="188"/>
      <c r="O69" s="283" t="s">
        <v>51</v>
      </c>
      <c r="P69" s="64">
        <v>0</v>
      </c>
      <c r="Q69" s="253">
        <f t="shared" si="35"/>
        <v>0</v>
      </c>
      <c r="R69" s="249">
        <v>0</v>
      </c>
      <c r="S69" s="178"/>
      <c r="T69" s="262"/>
      <c r="U69" s="274">
        <f t="shared" si="4"/>
        <v>0</v>
      </c>
      <c r="V69" s="135">
        <f t="shared" si="9"/>
        <v>0</v>
      </c>
      <c r="W69" s="137">
        <f t="shared" si="5"/>
        <v>0</v>
      </c>
      <c r="X69" s="132"/>
      <c r="Y69" s="80"/>
      <c r="Z69" s="240"/>
      <c r="AA69" s="240"/>
    </row>
    <row r="70" spans="1:27" s="81" customFormat="1" ht="17.25" thickBot="1" x14ac:dyDescent="0.3">
      <c r="A70" s="112">
        <v>59</v>
      </c>
      <c r="B70" s="90" t="s">
        <v>35</v>
      </c>
      <c r="C70" s="175"/>
      <c r="D70" s="121"/>
      <c r="E70" s="122">
        <v>100</v>
      </c>
      <c r="F70" s="85">
        <f t="shared" si="1"/>
        <v>200</v>
      </c>
      <c r="G70" s="85">
        <f t="shared" si="2"/>
        <v>0</v>
      </c>
      <c r="H70" s="86">
        <f t="shared" si="24"/>
        <v>0</v>
      </c>
      <c r="I70" s="86">
        <f t="shared" si="25"/>
        <v>0</v>
      </c>
      <c r="J70" s="86">
        <f t="shared" si="26"/>
        <v>0</v>
      </c>
      <c r="K70" s="86"/>
      <c r="L70" s="86"/>
      <c r="M70" s="87">
        <f t="shared" si="3"/>
        <v>0</v>
      </c>
      <c r="N70" s="188"/>
      <c r="O70" s="283" t="s">
        <v>51</v>
      </c>
      <c r="P70" s="64">
        <v>0</v>
      </c>
      <c r="Q70" s="253">
        <f t="shared" si="35"/>
        <v>0</v>
      </c>
      <c r="R70" s="249">
        <v>0</v>
      </c>
      <c r="S70" s="178"/>
      <c r="T70" s="262"/>
      <c r="U70" s="274">
        <f t="shared" si="4"/>
        <v>0</v>
      </c>
      <c r="V70" s="135">
        <f t="shared" si="9"/>
        <v>0</v>
      </c>
      <c r="W70" s="137">
        <f t="shared" si="5"/>
        <v>0</v>
      </c>
      <c r="X70" s="132"/>
      <c r="Y70" s="80"/>
      <c r="Z70" s="240"/>
      <c r="AA70" s="240"/>
    </row>
    <row r="71" spans="1:27" s="81" customFormat="1" ht="17.25" thickBot="1" x14ac:dyDescent="0.3">
      <c r="A71" s="113">
        <v>60</v>
      </c>
      <c r="B71" s="92" t="s">
        <v>35</v>
      </c>
      <c r="C71" s="176"/>
      <c r="D71" s="123"/>
      <c r="E71" s="124">
        <v>100</v>
      </c>
      <c r="F71" s="94">
        <f t="shared" si="1"/>
        <v>200</v>
      </c>
      <c r="G71" s="94">
        <f t="shared" si="2"/>
        <v>0</v>
      </c>
      <c r="H71" s="95">
        <f t="shared" si="24"/>
        <v>0</v>
      </c>
      <c r="I71" s="95">
        <f t="shared" si="25"/>
        <v>0</v>
      </c>
      <c r="J71" s="95">
        <f t="shared" si="26"/>
        <v>0</v>
      </c>
      <c r="K71" s="95"/>
      <c r="L71" s="95"/>
      <c r="M71" s="96">
        <f t="shared" si="3"/>
        <v>0</v>
      </c>
      <c r="N71" s="189"/>
      <c r="O71" s="284" t="s">
        <v>51</v>
      </c>
      <c r="P71" s="65">
        <v>0</v>
      </c>
      <c r="Q71" s="254">
        <f t="shared" si="35"/>
        <v>0</v>
      </c>
      <c r="R71" s="250">
        <v>0</v>
      </c>
      <c r="S71" s="180"/>
      <c r="T71" s="264"/>
      <c r="U71" s="275">
        <f t="shared" si="4"/>
        <v>0</v>
      </c>
      <c r="V71" s="136">
        <f t="shared" si="9"/>
        <v>0</v>
      </c>
      <c r="W71" s="251">
        <f t="shared" si="5"/>
        <v>0</v>
      </c>
      <c r="X71" s="133"/>
      <c r="Y71" s="80"/>
      <c r="Z71" s="240"/>
      <c r="AA71" s="240"/>
    </row>
    <row r="72" spans="1:27" ht="5.25" customHeight="1" thickBot="1" x14ac:dyDescent="0.3">
      <c r="A72" s="104"/>
      <c r="B72" s="39"/>
      <c r="C72" s="72"/>
      <c r="D72" s="72"/>
      <c r="E72" s="7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39"/>
      <c r="AA72" s="39"/>
    </row>
    <row r="73" spans="1:27" s="70" customFormat="1" ht="21.75" thickBot="1" x14ac:dyDescent="0.4">
      <c r="A73" s="105"/>
      <c r="B73" s="66"/>
      <c r="C73" s="66"/>
      <c r="D73" s="66"/>
      <c r="E73" s="66"/>
      <c r="F73" s="66"/>
      <c r="G73" s="66"/>
      <c r="H73" s="67"/>
      <c r="I73" s="68"/>
      <c r="J73" s="68"/>
      <c r="K73" s="68"/>
      <c r="L73" s="68"/>
      <c r="M73" s="67">
        <f>SUM(M12:M72)</f>
        <v>0</v>
      </c>
      <c r="N73" s="68"/>
      <c r="O73" s="68"/>
      <c r="P73" s="68"/>
      <c r="Q73" s="183">
        <f>SUM(Q12:Q72)</f>
        <v>0</v>
      </c>
      <c r="R73" s="186">
        <f>SUM(R12:R72)</f>
        <v>0</v>
      </c>
      <c r="S73" s="187"/>
      <c r="T73" s="187"/>
      <c r="U73" s="187"/>
      <c r="V73" s="184">
        <f>SUM(V12:V72)</f>
        <v>0</v>
      </c>
      <c r="W73" s="185">
        <f>SUM(W12:W72)</f>
        <v>0</v>
      </c>
      <c r="X73" s="125"/>
      <c r="Y73" s="69"/>
      <c r="Z73" s="66"/>
      <c r="AA73" s="66"/>
    </row>
    <row r="74" spans="1:27" x14ac:dyDescent="0.25">
      <c r="A74" s="10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39"/>
      <c r="AA74" s="39"/>
    </row>
    <row r="75" spans="1:27" x14ac:dyDescent="0.25">
      <c r="A75" s="104"/>
      <c r="B75" s="39"/>
      <c r="C75" s="39"/>
      <c r="D75" s="39"/>
      <c r="E75" s="39"/>
      <c r="F75" s="39"/>
      <c r="G75" s="39"/>
      <c r="H75" s="229" t="s">
        <v>42</v>
      </c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51"/>
      <c r="T75" s="223"/>
      <c r="U75" s="223"/>
      <c r="V75" s="51"/>
      <c r="W75" s="51"/>
      <c r="X75" s="59"/>
      <c r="Y75" s="40"/>
      <c r="Z75" s="39"/>
      <c r="AA75" s="39"/>
    </row>
    <row r="76" spans="1:27" ht="19.5" customHeight="1" x14ac:dyDescent="0.25">
      <c r="A76" s="104"/>
      <c r="B76" s="39"/>
      <c r="C76" s="39"/>
      <c r="D76" s="39"/>
      <c r="E76" s="39"/>
      <c r="F76" s="39"/>
      <c r="G76" s="39"/>
      <c r="H76" s="51"/>
      <c r="I76" s="52"/>
      <c r="J76" s="52"/>
      <c r="K76" s="52"/>
      <c r="L76" s="52"/>
      <c r="M76" s="52"/>
      <c r="N76" s="52"/>
      <c r="O76" s="52"/>
      <c r="P76" s="52"/>
      <c r="Q76" s="49"/>
      <c r="R76" s="49"/>
      <c r="S76" s="51"/>
      <c r="T76" s="223"/>
      <c r="U76" s="223"/>
      <c r="V76" s="51"/>
      <c r="W76" s="51"/>
      <c r="X76" s="59"/>
      <c r="Y76" s="40"/>
      <c r="Z76" s="39"/>
      <c r="AA76" s="39"/>
    </row>
  </sheetData>
  <sheetProtection algorithmName="SHA-512" hashValue="2w1LvkIn/BlPOsOgPOtFpVbdk/KXk7o5q655XVTpdjdjklqPo61mpsijBtNqWXMxbYKF9gjocqudIbgIljAt9g==" saltValue="1WuokDXDztUBq+3Vr7i3vw==" spinCount="100000" sheet="1" selectLockedCells="1"/>
  <mergeCells count="21">
    <mergeCell ref="U8:U11"/>
    <mergeCell ref="H75:R75"/>
    <mergeCell ref="AT1:AV1"/>
    <mergeCell ref="AH2:AV2"/>
    <mergeCell ref="W8:W9"/>
    <mergeCell ref="G2:M2"/>
    <mergeCell ref="W3:W6"/>
    <mergeCell ref="G3:K3"/>
    <mergeCell ref="S10:S11"/>
    <mergeCell ref="K52:K56"/>
    <mergeCell ref="K27:K31"/>
    <mergeCell ref="K32:K36"/>
    <mergeCell ref="K37:K41"/>
    <mergeCell ref="K42:K46"/>
    <mergeCell ref="K47:K51"/>
    <mergeCell ref="T8:T9"/>
    <mergeCell ref="O4:O7"/>
    <mergeCell ref="K12:K16"/>
    <mergeCell ref="K17:K21"/>
    <mergeCell ref="K22:K26"/>
    <mergeCell ref="E4:F7"/>
  </mergeCells>
  <conditionalFormatting sqref="X12:X72">
    <cfRule type="cellIs" dxfId="1" priority="2" operator="equal">
      <formula>"a"</formula>
    </cfRule>
  </conditionalFormatting>
  <conditionalFormatting sqref="X12:X71">
    <cfRule type="cellIs" dxfId="0" priority="1" operator="equal">
      <formula>"r"</formula>
    </cfRule>
  </conditionalFormatting>
  <dataValidations count="6">
    <dataValidation type="list" allowBlank="1" showInputMessage="1" showErrorMessage="1" sqref="O12:O64" xr:uid="{00000000-0002-0000-0000-000001000000}">
      <formula1>$AF$3:$AF$11</formula1>
    </dataValidation>
    <dataValidation type="list" allowBlank="1" showInputMessage="1" showErrorMessage="1" sqref="D12:D71" xr:uid="{00000000-0002-0000-0000-000002000000}">
      <formula1>$AE$17:$AE$19</formula1>
    </dataValidation>
    <dataValidation type="list" allowBlank="1" showInputMessage="1" showErrorMessage="1" sqref="X12:X71" xr:uid="{47A1E007-CD32-4CEE-A489-8436FEBA2684}">
      <formula1>$N$14:$N$15</formula1>
    </dataValidation>
    <dataValidation type="list" allowBlank="1" showInputMessage="1" showErrorMessage="1" sqref="O65:O71" xr:uid="{3B59D54F-DCE8-4F80-8ED9-B9311567C4FB}">
      <formula1>$AF$12:$AF$17</formula1>
    </dataValidation>
    <dataValidation type="list" allowBlank="1" showInputMessage="1" showErrorMessage="1" sqref="P12:P71" xr:uid="{C25EECBA-E015-4BCC-AE5D-EBB524D707E0}">
      <formula1>$AG$3:$BU$3</formula1>
    </dataValidation>
    <dataValidation type="list" allowBlank="1" showInputMessage="1" showErrorMessage="1" sqref="T12:T71" xr:uid="{DBB309EE-BBA2-4F21-B433-D64E69AD6D24}">
      <formula1>"Ja,Nein"</formula1>
    </dataValidation>
  </dataValidations>
  <pageMargins left="0.25" right="0.25" top="0.75" bottom="0.75" header="0.3" footer="0.3"/>
  <pageSetup paperSize="9" scale="46" fitToHeight="0" orientation="portrait" verticalDpi="0" r:id="rId1"/>
  <headerFooter>
    <oddHeader>&amp;C&amp;"-,Fett"&amp;22Fahrtkosten und Aufwand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Fahrtk. und Aufw. WMAC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Thilo Kudler</dc:creator>
  <cp:lastModifiedBy>TK</cp:lastModifiedBy>
  <cp:lastPrinted>2025-03-07T09:27:27Z</cp:lastPrinted>
  <dcterms:created xsi:type="dcterms:W3CDTF">2015-06-05T18:19:34Z</dcterms:created>
  <dcterms:modified xsi:type="dcterms:W3CDTF">2025-03-22T07:39:32Z</dcterms:modified>
</cp:coreProperties>
</file>