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0"/>
  <workbookPr/>
  <mc:AlternateContent xmlns:mc="http://schemas.openxmlformats.org/markup-compatibility/2006">
    <mc:Choice Requires="x15">
      <x15ac:absPath xmlns:x15ac="http://schemas.microsoft.com/office/spreadsheetml/2010/11/ac" url="/Users/oz/Library/Mobile Documents/com~apple~CloudDocs/Documents/betreute Promotionen/Promotion CWS Fibrome Laser vs. Scherenschlag/Auswertung/"/>
    </mc:Choice>
  </mc:AlternateContent>
  <xr:revisionPtr revIDLastSave="0" documentId="13_ncr:1_{E7BE853C-34A2-9641-BEEA-12BFB6EAD467}" xr6:coauthVersionLast="47" xr6:coauthVersionMax="47" xr10:uidLastSave="{00000000-0000-0000-0000-000000000000}"/>
  <bookViews>
    <workbookView xWindow="0" yWindow="500" windowWidth="28800" windowHeight="16140" xr2:uid="{00000000-000D-0000-FFFF-FFFF00000000}"/>
  </bookViews>
  <sheets>
    <sheet name="Auswertung" sheetId="1" r:id="rId1"/>
    <sheet name="Rohdaten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" i="1" l="1"/>
  <c r="B68" i="1"/>
  <c r="C92" i="1"/>
  <c r="C96" i="1"/>
  <c r="C95" i="1"/>
  <c r="C93" i="1"/>
  <c r="B108" i="1"/>
  <c r="B107" i="1"/>
  <c r="B102" i="1"/>
  <c r="B101" i="1"/>
  <c r="B99" i="1"/>
  <c r="B98" i="1"/>
  <c r="B105" i="1"/>
  <c r="B104" i="1"/>
  <c r="B96" i="1"/>
  <c r="B95" i="1"/>
  <c r="B93" i="1"/>
  <c r="B92" i="1"/>
  <c r="B89" i="1"/>
  <c r="B88" i="1"/>
  <c r="B83" i="1"/>
  <c r="B84" i="1"/>
  <c r="B82" i="1"/>
  <c r="B81" i="1"/>
  <c r="B80" i="1"/>
  <c r="B79" i="1"/>
  <c r="B78" i="1"/>
  <c r="B77" i="1"/>
  <c r="B76" i="1"/>
  <c r="B75" i="1"/>
  <c r="B74" i="1"/>
  <c r="B73" i="1"/>
  <c r="B72" i="1"/>
  <c r="B71" i="1"/>
  <c r="B70" i="1"/>
  <c r="B67" i="1"/>
  <c r="B66" i="1"/>
  <c r="B65" i="1"/>
  <c r="B63" i="1"/>
  <c r="B62" i="1"/>
  <c r="B60" i="1"/>
  <c r="B59" i="1"/>
  <c r="B58" i="1"/>
  <c r="B56" i="1"/>
  <c r="B55" i="1"/>
  <c r="B54" i="1"/>
  <c r="B53" i="1"/>
  <c r="B52" i="1"/>
  <c r="B50" i="1"/>
  <c r="B51" i="1"/>
  <c r="B49" i="1"/>
  <c r="B41" i="1"/>
  <c r="B40" i="1"/>
  <c r="B36" i="1"/>
  <c r="B34" i="1"/>
  <c r="B32" i="1"/>
  <c r="B30" i="1"/>
  <c r="B28" i="1"/>
  <c r="B26" i="1"/>
  <c r="B24" i="1"/>
  <c r="B22" i="1"/>
  <c r="B20" i="1"/>
  <c r="B18" i="1"/>
  <c r="B16" i="1"/>
  <c r="B13" i="1"/>
  <c r="B12" i="1"/>
  <c r="B14" i="1"/>
  <c r="B86" i="1" l="1"/>
  <c r="B21" i="1"/>
  <c r="B42" i="1"/>
  <c r="B23" i="1"/>
  <c r="B31" i="1"/>
  <c r="B25" i="1"/>
  <c r="B33" i="1"/>
  <c r="B19" i="1"/>
  <c r="B27" i="1"/>
  <c r="B35" i="1"/>
  <c r="B15" i="1"/>
  <c r="B29" i="1"/>
  <c r="B37" i="1"/>
  <c r="B17" i="1"/>
</calcChain>
</file>

<file path=xl/sharedStrings.xml><?xml version="1.0" encoding="utf-8"?>
<sst xmlns="http://schemas.openxmlformats.org/spreadsheetml/2006/main" count="5574" uniqueCount="1362">
  <si>
    <t>Zeitstempel</t>
  </si>
  <si>
    <t>13A1</t>
  </si>
  <si>
    <t>13A2</t>
  </si>
  <si>
    <t>13A3</t>
  </si>
  <si>
    <t>13A4</t>
  </si>
  <si>
    <t>13A5</t>
  </si>
  <si>
    <t>13A6</t>
  </si>
  <si>
    <t>13A7</t>
  </si>
  <si>
    <t>13A8</t>
  </si>
  <si>
    <t>13A9</t>
  </si>
  <si>
    <t>13A10</t>
  </si>
  <si>
    <t>13A11</t>
  </si>
  <si>
    <t>13A12</t>
  </si>
  <si>
    <t>13B01</t>
  </si>
  <si>
    <t>13B02</t>
  </si>
  <si>
    <t>13B03</t>
  </si>
  <si>
    <t>13B04</t>
  </si>
  <si>
    <t>13B05</t>
  </si>
  <si>
    <t>13B06</t>
  </si>
  <si>
    <t>13B07</t>
  </si>
  <si>
    <t>13B08</t>
  </si>
  <si>
    <t>13B09</t>
  </si>
  <si>
    <t>13B10</t>
  </si>
  <si>
    <t>13B11</t>
  </si>
  <si>
    <t>13B12</t>
  </si>
  <si>
    <t>13B13</t>
  </si>
  <si>
    <t>13B14</t>
  </si>
  <si>
    <t>13B15</t>
  </si>
  <si>
    <t>14A01</t>
  </si>
  <si>
    <t>14A02</t>
  </si>
  <si>
    <t>14A03</t>
  </si>
  <si>
    <t>14A04</t>
  </si>
  <si>
    <t>14A05</t>
  </si>
  <si>
    <t>14A06</t>
  </si>
  <si>
    <t>14A07</t>
  </si>
  <si>
    <t>14A08</t>
  </si>
  <si>
    <t>14A09</t>
  </si>
  <si>
    <t>14A10</t>
  </si>
  <si>
    <t>14B01</t>
  </si>
  <si>
    <t>14B02</t>
  </si>
  <si>
    <t>14B03</t>
  </si>
  <si>
    <t>14B04</t>
  </si>
  <si>
    <t>14B05</t>
  </si>
  <si>
    <t>14B06</t>
  </si>
  <si>
    <t>14B07</t>
  </si>
  <si>
    <t>14B08</t>
  </si>
  <si>
    <t>14B09</t>
  </si>
  <si>
    <t>14B10</t>
  </si>
  <si>
    <t>15A01</t>
  </si>
  <si>
    <t>15A02</t>
  </si>
  <si>
    <t>15A03</t>
  </si>
  <si>
    <t>15A04</t>
  </si>
  <si>
    <t>15A05</t>
  </si>
  <si>
    <t>15A06</t>
  </si>
  <si>
    <t>15A07</t>
  </si>
  <si>
    <t>15A08</t>
  </si>
  <si>
    <t>15A09</t>
  </si>
  <si>
    <t>15A10</t>
  </si>
  <si>
    <t>15A11</t>
  </si>
  <si>
    <t>15A12</t>
  </si>
  <si>
    <t>15A13</t>
  </si>
  <si>
    <t>15B01</t>
  </si>
  <si>
    <t>15B02</t>
  </si>
  <si>
    <t>15B03</t>
  </si>
  <si>
    <t>15B04</t>
  </si>
  <si>
    <t>15B07</t>
  </si>
  <si>
    <t>15B08</t>
  </si>
  <si>
    <t>15B09</t>
  </si>
  <si>
    <t>15B10</t>
  </si>
  <si>
    <t>15B11</t>
  </si>
  <si>
    <t>16A01</t>
  </si>
  <si>
    <t>16A02</t>
  </si>
  <si>
    <t>16A03</t>
  </si>
  <si>
    <t>16A04</t>
  </si>
  <si>
    <t>16A05</t>
  </si>
  <si>
    <t>16A06</t>
  </si>
  <si>
    <t>16A07</t>
  </si>
  <si>
    <t>16A08</t>
  </si>
  <si>
    <t>16A09</t>
  </si>
  <si>
    <t>16B01</t>
  </si>
  <si>
    <t>16B02</t>
  </si>
  <si>
    <t>16B03</t>
  </si>
  <si>
    <t>16B04</t>
  </si>
  <si>
    <t>16B05</t>
  </si>
  <si>
    <t>16B06</t>
  </si>
  <si>
    <t>16B07</t>
  </si>
  <si>
    <t>16B08</t>
  </si>
  <si>
    <t>16B09</t>
  </si>
  <si>
    <t>16B10</t>
  </si>
  <si>
    <t>17A01</t>
  </si>
  <si>
    <t>17A02</t>
  </si>
  <si>
    <t>17A03</t>
  </si>
  <si>
    <t>17A04</t>
  </si>
  <si>
    <t>17A05</t>
  </si>
  <si>
    <t>17A06</t>
  </si>
  <si>
    <t>17A07</t>
  </si>
  <si>
    <t>17A08</t>
  </si>
  <si>
    <t>17A09</t>
  </si>
  <si>
    <t>17B02</t>
  </si>
  <si>
    <t>17B03</t>
  </si>
  <si>
    <t>17B04</t>
  </si>
  <si>
    <t>17B05</t>
  </si>
  <si>
    <t>17B06</t>
  </si>
  <si>
    <t>17B07</t>
  </si>
  <si>
    <t>17B08</t>
  </si>
  <si>
    <t>17B09</t>
  </si>
  <si>
    <t>17B10</t>
  </si>
  <si>
    <t>17B11</t>
  </si>
  <si>
    <t>17B12</t>
  </si>
  <si>
    <t>17B13</t>
  </si>
  <si>
    <t>17B14</t>
  </si>
  <si>
    <t>17B15</t>
  </si>
  <si>
    <t>Warze vollständig verschwunden, keine Rötung, keine Narbe</t>
  </si>
  <si>
    <t>Warze vollständig verschwunden, aber Hyperpigmentierung</t>
  </si>
  <si>
    <t>Warze nur teilweise verschwunden</t>
  </si>
  <si>
    <t>Warze vollständig verschwunden, aber Hyperpigmentierung, Warze nur teilweise verschwunden</t>
  </si>
  <si>
    <t>Warze vollständig verschwunden, aber RÖTUNG, keine Narbe</t>
  </si>
  <si>
    <t>1A1:</t>
  </si>
  <si>
    <t>1A2:</t>
  </si>
  <si>
    <t>1A3</t>
  </si>
  <si>
    <t>1A4</t>
  </si>
  <si>
    <t>1A5</t>
  </si>
  <si>
    <t>1A6</t>
  </si>
  <si>
    <t>1A7</t>
  </si>
  <si>
    <t>1A8</t>
  </si>
  <si>
    <t>1A9</t>
  </si>
  <si>
    <t>1A10</t>
  </si>
  <si>
    <t>1B01</t>
  </si>
  <si>
    <t>1B02</t>
  </si>
  <si>
    <t>1B03</t>
  </si>
  <si>
    <t>1B04</t>
  </si>
  <si>
    <t>1B05</t>
  </si>
  <si>
    <t>1B06</t>
  </si>
  <si>
    <t>1B07</t>
  </si>
  <si>
    <t>1B08</t>
  </si>
  <si>
    <t>1B09</t>
  </si>
  <si>
    <t>1B10</t>
  </si>
  <si>
    <t>2A01</t>
  </si>
  <si>
    <t>2A02</t>
  </si>
  <si>
    <t>2A03</t>
  </si>
  <si>
    <t>2A04</t>
  </si>
  <si>
    <t>2A05</t>
  </si>
  <si>
    <t>2A06</t>
  </si>
  <si>
    <t>2A07</t>
  </si>
  <si>
    <t>2A08</t>
  </si>
  <si>
    <t>2A09</t>
  </si>
  <si>
    <t>2A10</t>
  </si>
  <si>
    <t>2A11</t>
  </si>
  <si>
    <t>2B01</t>
  </si>
  <si>
    <t>2B02</t>
  </si>
  <si>
    <t>2B03</t>
  </si>
  <si>
    <t>2B04</t>
  </si>
  <si>
    <t>2B05</t>
  </si>
  <si>
    <t>2B06</t>
  </si>
  <si>
    <t>2B07</t>
  </si>
  <si>
    <t>2B08</t>
  </si>
  <si>
    <t>2B09</t>
  </si>
  <si>
    <t>2B10</t>
  </si>
  <si>
    <t>2B11</t>
  </si>
  <si>
    <t>3A01</t>
  </si>
  <si>
    <t>3A02</t>
  </si>
  <si>
    <t>3A03</t>
  </si>
  <si>
    <t>3A04</t>
  </si>
  <si>
    <t>3A05</t>
  </si>
  <si>
    <t>3A06</t>
  </si>
  <si>
    <t>3A07</t>
  </si>
  <si>
    <t>3B01</t>
  </si>
  <si>
    <t>3B02</t>
  </si>
  <si>
    <t>3B03</t>
  </si>
  <si>
    <t>3B04</t>
  </si>
  <si>
    <t>3B05</t>
  </si>
  <si>
    <t>3B06</t>
  </si>
  <si>
    <t>3B07</t>
  </si>
  <si>
    <t>3B08</t>
  </si>
  <si>
    <t>3B09</t>
  </si>
  <si>
    <t>4A01</t>
  </si>
  <si>
    <t>4A02</t>
  </si>
  <si>
    <t>4A03</t>
  </si>
  <si>
    <t>4A04</t>
  </si>
  <si>
    <t>4A05</t>
  </si>
  <si>
    <t>4A06</t>
  </si>
  <si>
    <t>4A07</t>
  </si>
  <si>
    <t>4A08</t>
  </si>
  <si>
    <t>4A09</t>
  </si>
  <si>
    <t>4B01</t>
  </si>
  <si>
    <t>4B02</t>
  </si>
  <si>
    <t>4B03</t>
  </si>
  <si>
    <t>4B04</t>
  </si>
  <si>
    <t>4B05</t>
  </si>
  <si>
    <t>4B06</t>
  </si>
  <si>
    <t>4B07</t>
  </si>
  <si>
    <t>5A01</t>
  </si>
  <si>
    <t>5A02</t>
  </si>
  <si>
    <t>5A03</t>
  </si>
  <si>
    <t>5A04</t>
  </si>
  <si>
    <t>5A05</t>
  </si>
  <si>
    <t>5A06</t>
  </si>
  <si>
    <t>5A07</t>
  </si>
  <si>
    <t>5A08</t>
  </si>
  <si>
    <t>5B01</t>
  </si>
  <si>
    <t>5B02</t>
  </si>
  <si>
    <t>5B03</t>
  </si>
  <si>
    <t>5B04</t>
  </si>
  <si>
    <t>5B05</t>
  </si>
  <si>
    <t>5B06</t>
  </si>
  <si>
    <t>5B07</t>
  </si>
  <si>
    <t>5B08</t>
  </si>
  <si>
    <t>6A01</t>
  </si>
  <si>
    <t>6A02</t>
  </si>
  <si>
    <t>6A03</t>
  </si>
  <si>
    <t>6A04</t>
  </si>
  <si>
    <t>6A05</t>
  </si>
  <si>
    <t>6A06</t>
  </si>
  <si>
    <t>6A07</t>
  </si>
  <si>
    <t>6A08</t>
  </si>
  <si>
    <t>6A09</t>
  </si>
  <si>
    <t>6A10</t>
  </si>
  <si>
    <t>6A11</t>
  </si>
  <si>
    <t>6A12</t>
  </si>
  <si>
    <t>6B01</t>
  </si>
  <si>
    <t>6B02</t>
  </si>
  <si>
    <t>6B03</t>
  </si>
  <si>
    <t>6B04</t>
  </si>
  <si>
    <t>6B05</t>
  </si>
  <si>
    <t>6B06</t>
  </si>
  <si>
    <t>6B07</t>
  </si>
  <si>
    <t>6B08</t>
  </si>
  <si>
    <t>6B09</t>
  </si>
  <si>
    <t>6B10</t>
  </si>
  <si>
    <t>6B11</t>
  </si>
  <si>
    <t>6B12</t>
  </si>
  <si>
    <t>7A01</t>
  </si>
  <si>
    <t/>
  </si>
  <si>
    <t>Warze vollständig verschwunden, aber NARBE, keine Rötung</t>
  </si>
  <si>
    <t>Warze unverändert</t>
  </si>
  <si>
    <t>Punkte</t>
  </si>
  <si>
    <t>7A02</t>
  </si>
  <si>
    <t>7A03</t>
  </si>
  <si>
    <t>7A04</t>
  </si>
  <si>
    <t>7A05</t>
  </si>
  <si>
    <t>7A06</t>
  </si>
  <si>
    <t>7A07</t>
  </si>
  <si>
    <t>7A08</t>
  </si>
  <si>
    <t>7A09</t>
  </si>
  <si>
    <t>7A11</t>
  </si>
  <si>
    <t>7A12</t>
  </si>
  <si>
    <t>7B01</t>
  </si>
  <si>
    <t>7B02</t>
  </si>
  <si>
    <t>7B03</t>
  </si>
  <si>
    <t>7B04</t>
  </si>
  <si>
    <t>7B05</t>
  </si>
  <si>
    <t>7B06</t>
  </si>
  <si>
    <t>7B07</t>
  </si>
  <si>
    <t>7B08</t>
  </si>
  <si>
    <t>7B09</t>
  </si>
  <si>
    <t>7B10</t>
  </si>
  <si>
    <t>7B11</t>
  </si>
  <si>
    <t>7B12</t>
  </si>
  <si>
    <t>08A01</t>
  </si>
  <si>
    <t>08A02</t>
  </si>
  <si>
    <t>08A03</t>
  </si>
  <si>
    <t>08A04</t>
  </si>
  <si>
    <t>08A05</t>
  </si>
  <si>
    <t>08A06</t>
  </si>
  <si>
    <t>08A07</t>
  </si>
  <si>
    <t>08A08</t>
  </si>
  <si>
    <t>08A09</t>
  </si>
  <si>
    <t>08A10</t>
  </si>
  <si>
    <t>08A11</t>
  </si>
  <si>
    <t>08A12</t>
  </si>
  <si>
    <t>08B01</t>
  </si>
  <si>
    <t>08B02</t>
  </si>
  <si>
    <t>08B03</t>
  </si>
  <si>
    <t>08B04</t>
  </si>
  <si>
    <t>08B05</t>
  </si>
  <si>
    <t>08B06</t>
  </si>
  <si>
    <t>08B07</t>
  </si>
  <si>
    <t>08B08</t>
  </si>
  <si>
    <t>08B09</t>
  </si>
  <si>
    <t>08B10</t>
  </si>
  <si>
    <t>08B11</t>
  </si>
  <si>
    <t>08B12</t>
  </si>
  <si>
    <t>10A01</t>
  </si>
  <si>
    <t>10A02</t>
  </si>
  <si>
    <t>10A03</t>
  </si>
  <si>
    <t>10A04</t>
  </si>
  <si>
    <t>10A05</t>
  </si>
  <si>
    <t>10A06</t>
  </si>
  <si>
    <t>10A07</t>
  </si>
  <si>
    <t>10A08</t>
  </si>
  <si>
    <t>10A09</t>
  </si>
  <si>
    <t>10A10</t>
  </si>
  <si>
    <t>10A11</t>
  </si>
  <si>
    <t>10B01</t>
  </si>
  <si>
    <t>10B02</t>
  </si>
  <si>
    <t>10B03</t>
  </si>
  <si>
    <t>10B04</t>
  </si>
  <si>
    <t>10B05</t>
  </si>
  <si>
    <t>10B06</t>
  </si>
  <si>
    <t>10B07</t>
  </si>
  <si>
    <t>10B08</t>
  </si>
  <si>
    <t>10B09</t>
  </si>
  <si>
    <t>11A01</t>
  </si>
  <si>
    <t>11A02</t>
  </si>
  <si>
    <t>11A03</t>
  </si>
  <si>
    <t>11A04</t>
  </si>
  <si>
    <t>11A05</t>
  </si>
  <si>
    <t>11B01</t>
  </si>
  <si>
    <t>11B02</t>
  </si>
  <si>
    <t>11B03</t>
  </si>
  <si>
    <t>11B04</t>
  </si>
  <si>
    <t>11B05</t>
  </si>
  <si>
    <t>11B06</t>
  </si>
  <si>
    <t>11B07</t>
  </si>
  <si>
    <t>12A01</t>
  </si>
  <si>
    <t>12A02</t>
  </si>
  <si>
    <t>12A03</t>
  </si>
  <si>
    <t>12A04</t>
  </si>
  <si>
    <t>12A05</t>
  </si>
  <si>
    <t>12A06</t>
  </si>
  <si>
    <t>12A07</t>
  </si>
  <si>
    <t>12B01</t>
  </si>
  <si>
    <t>12B02</t>
  </si>
  <si>
    <t>12B03</t>
  </si>
  <si>
    <t>12B04</t>
  </si>
  <si>
    <t>12B05</t>
  </si>
  <si>
    <t>12B06</t>
  </si>
  <si>
    <t>12B07</t>
  </si>
  <si>
    <t>12B08</t>
  </si>
  <si>
    <t>12B09</t>
  </si>
  <si>
    <t>12B10</t>
  </si>
  <si>
    <t>Übersicht Proband 18 Seite A</t>
  </si>
  <si>
    <t>18A1</t>
  </si>
  <si>
    <t>18A2</t>
  </si>
  <si>
    <t>18A3</t>
  </si>
  <si>
    <t>18A4</t>
  </si>
  <si>
    <t>18A5</t>
  </si>
  <si>
    <t>18A6</t>
  </si>
  <si>
    <t>18A7</t>
  </si>
  <si>
    <t>18A8</t>
  </si>
  <si>
    <t>18A9</t>
  </si>
  <si>
    <t>Übersicht Proband 18 Seite B</t>
  </si>
  <si>
    <t>18B01</t>
  </si>
  <si>
    <t>18B02</t>
  </si>
  <si>
    <t>18B03</t>
  </si>
  <si>
    <t>18B04</t>
  </si>
  <si>
    <t>18B05</t>
  </si>
  <si>
    <t>18B06</t>
  </si>
  <si>
    <t>18B07</t>
  </si>
  <si>
    <t>18B08</t>
  </si>
  <si>
    <t>18B09</t>
  </si>
  <si>
    <t>18B10</t>
  </si>
  <si>
    <t>Übersicht Proband 19 Seite A</t>
  </si>
  <si>
    <t>19A01</t>
  </si>
  <si>
    <t>19A02</t>
  </si>
  <si>
    <t>19A03</t>
  </si>
  <si>
    <t>19A04</t>
  </si>
  <si>
    <t>19A05</t>
  </si>
  <si>
    <t>19A06</t>
  </si>
  <si>
    <t>19A07</t>
  </si>
  <si>
    <t>19A08</t>
  </si>
  <si>
    <t>19A09</t>
  </si>
  <si>
    <t>19A10</t>
  </si>
  <si>
    <t>Übersicht Proband 19 Seite B</t>
  </si>
  <si>
    <t>19B01</t>
  </si>
  <si>
    <t>19B02</t>
  </si>
  <si>
    <t>19B03</t>
  </si>
  <si>
    <t>19B04</t>
  </si>
  <si>
    <t>19B05</t>
  </si>
  <si>
    <t>19B06</t>
  </si>
  <si>
    <t>19B07</t>
  </si>
  <si>
    <t>19B08</t>
  </si>
  <si>
    <t>19B09</t>
  </si>
  <si>
    <t>19B10</t>
  </si>
  <si>
    <t>Übersicht Proband 20 Seite A</t>
  </si>
  <si>
    <t>20A01</t>
  </si>
  <si>
    <t>20A02</t>
  </si>
  <si>
    <t>20A03</t>
  </si>
  <si>
    <t>20A04</t>
  </si>
  <si>
    <t>20A05</t>
  </si>
  <si>
    <t>20A06</t>
  </si>
  <si>
    <t>20A07</t>
  </si>
  <si>
    <t>20A08</t>
  </si>
  <si>
    <t>20A09</t>
  </si>
  <si>
    <t>Übersicht Proband 20 Seite B</t>
  </si>
  <si>
    <t>20B01</t>
  </si>
  <si>
    <t>20B02</t>
  </si>
  <si>
    <t>20B03</t>
  </si>
  <si>
    <t>20B04</t>
  </si>
  <si>
    <t>20B05</t>
  </si>
  <si>
    <t>20B06</t>
  </si>
  <si>
    <t>20B07</t>
  </si>
  <si>
    <t>20B08</t>
  </si>
  <si>
    <t>20B09</t>
  </si>
  <si>
    <t>20B10</t>
  </si>
  <si>
    <t>Übersicht Proband 21 Seite A</t>
  </si>
  <si>
    <t>21A01</t>
  </si>
  <si>
    <t>21A02</t>
  </si>
  <si>
    <t>21A03</t>
  </si>
  <si>
    <t>21A04</t>
  </si>
  <si>
    <t>21A05</t>
  </si>
  <si>
    <t>21A06</t>
  </si>
  <si>
    <t>21A07</t>
  </si>
  <si>
    <t>21A08</t>
  </si>
  <si>
    <t>Übersicht Proband Seite B</t>
  </si>
  <si>
    <t>21B01</t>
  </si>
  <si>
    <t>21B02</t>
  </si>
  <si>
    <t>21B03</t>
  </si>
  <si>
    <t>21B05</t>
  </si>
  <si>
    <t>21B06</t>
  </si>
  <si>
    <t>21B07</t>
  </si>
  <si>
    <t>21B08</t>
  </si>
  <si>
    <t>Übersicht Proband 22 Seite A</t>
  </si>
  <si>
    <t>22A01</t>
  </si>
  <si>
    <t>22A02</t>
  </si>
  <si>
    <t>22A03</t>
  </si>
  <si>
    <t>22A04</t>
  </si>
  <si>
    <t>22A05</t>
  </si>
  <si>
    <t>22A06</t>
  </si>
  <si>
    <t>22A07</t>
  </si>
  <si>
    <t>22A08</t>
  </si>
  <si>
    <t>22A09</t>
  </si>
  <si>
    <t>22A10</t>
  </si>
  <si>
    <t>Übersicht Proband 22 Seite B</t>
  </si>
  <si>
    <t>22B01</t>
  </si>
  <si>
    <t>22B02</t>
  </si>
  <si>
    <t>22B03</t>
  </si>
  <si>
    <t>22B04</t>
  </si>
  <si>
    <t>22B05</t>
  </si>
  <si>
    <t>22B06</t>
  </si>
  <si>
    <t>22B07</t>
  </si>
  <si>
    <t>22B08</t>
  </si>
  <si>
    <t>22B09</t>
  </si>
  <si>
    <t>22B10</t>
  </si>
  <si>
    <t>Übersicht Proband/-in 23 Seite A</t>
  </si>
  <si>
    <t>23A01</t>
  </si>
  <si>
    <t>23A02</t>
  </si>
  <si>
    <t>23A03</t>
  </si>
  <si>
    <t>23A04</t>
  </si>
  <si>
    <t>23A05</t>
  </si>
  <si>
    <t>23A06</t>
  </si>
  <si>
    <t>Übersicht Proband/-in 23 Seite B</t>
  </si>
  <si>
    <t>23B01</t>
  </si>
  <si>
    <t>23B02</t>
  </si>
  <si>
    <t>23B03</t>
  </si>
  <si>
    <t>23B04</t>
  </si>
  <si>
    <t>23B05</t>
  </si>
  <si>
    <t>23B06</t>
  </si>
  <si>
    <t>23B07</t>
  </si>
  <si>
    <t>Überblick Proband/-in 24 Seite A</t>
  </si>
  <si>
    <t>24A05</t>
  </si>
  <si>
    <t>24A06</t>
  </si>
  <si>
    <t>24A07</t>
  </si>
  <si>
    <t>24A08</t>
  </si>
  <si>
    <t>24A09</t>
  </si>
  <si>
    <t>24B02</t>
  </si>
  <si>
    <t>24B03</t>
  </si>
  <si>
    <t>24B04</t>
  </si>
  <si>
    <t>24B05</t>
  </si>
  <si>
    <t>24B06</t>
  </si>
  <si>
    <t>24B07</t>
  </si>
  <si>
    <t>24B08</t>
  </si>
  <si>
    <t>24B09</t>
  </si>
  <si>
    <t>24B010</t>
  </si>
  <si>
    <t>Übersicht Proband/-in 25 Seite A</t>
  </si>
  <si>
    <t>25A01</t>
  </si>
  <si>
    <t>25A02</t>
  </si>
  <si>
    <t>25A03</t>
  </si>
  <si>
    <t>25A04</t>
  </si>
  <si>
    <t>25A05</t>
  </si>
  <si>
    <t>25A06</t>
  </si>
  <si>
    <t>25A07</t>
  </si>
  <si>
    <t>25A08</t>
  </si>
  <si>
    <t>25A09</t>
  </si>
  <si>
    <t>25A10</t>
  </si>
  <si>
    <t>25A11</t>
  </si>
  <si>
    <t>25A12</t>
  </si>
  <si>
    <t>25A13</t>
  </si>
  <si>
    <t>25A14</t>
  </si>
  <si>
    <t>Übersicht Proband/-in 25 Seite B</t>
  </si>
  <si>
    <t>25B01</t>
  </si>
  <si>
    <t>25B02</t>
  </si>
  <si>
    <t>25B03</t>
  </si>
  <si>
    <t>25B05</t>
  </si>
  <si>
    <t>25B06</t>
  </si>
  <si>
    <t>25B07</t>
  </si>
  <si>
    <t>25B08</t>
  </si>
  <si>
    <t>25B09</t>
  </si>
  <si>
    <t>Übersicht Proband/-in 27 Seite A</t>
  </si>
  <si>
    <t>27A01</t>
  </si>
  <si>
    <t>27A02</t>
  </si>
  <si>
    <t>27A03</t>
  </si>
  <si>
    <t>27A04</t>
  </si>
  <si>
    <t>27A05</t>
  </si>
  <si>
    <t>27A06</t>
  </si>
  <si>
    <t>27A07</t>
  </si>
  <si>
    <t>27A08</t>
  </si>
  <si>
    <t>Übersicht Proband/-in 27 Seite B</t>
  </si>
  <si>
    <t>27B01</t>
  </si>
  <si>
    <t>27B02</t>
  </si>
  <si>
    <t>27B03</t>
  </si>
  <si>
    <t>27B04</t>
  </si>
  <si>
    <t>27B05</t>
  </si>
  <si>
    <t>27B06</t>
  </si>
  <si>
    <t>27B07</t>
  </si>
  <si>
    <t>27B08</t>
  </si>
  <si>
    <t>27B09</t>
  </si>
  <si>
    <t>27B10</t>
  </si>
  <si>
    <t>27B11</t>
  </si>
  <si>
    <t>27B12</t>
  </si>
  <si>
    <t>27B13</t>
  </si>
  <si>
    <t>Übersicht Proband/-in 28 Seite A</t>
  </si>
  <si>
    <t>28A01</t>
  </si>
  <si>
    <t>28A02</t>
  </si>
  <si>
    <t>28A03</t>
  </si>
  <si>
    <t>28A04</t>
  </si>
  <si>
    <t>28A05</t>
  </si>
  <si>
    <t>28A06</t>
  </si>
  <si>
    <t>28A07</t>
  </si>
  <si>
    <t>28A08</t>
  </si>
  <si>
    <t>28A09</t>
  </si>
  <si>
    <t>28A10</t>
  </si>
  <si>
    <t>28A11</t>
  </si>
  <si>
    <t>Übersicht Proband/-in 28 Seite B</t>
  </si>
  <si>
    <t>28B01</t>
  </si>
  <si>
    <t>28B02</t>
  </si>
  <si>
    <t>28B03</t>
  </si>
  <si>
    <t>28B04</t>
  </si>
  <si>
    <t>28B05</t>
  </si>
  <si>
    <t>28B06</t>
  </si>
  <si>
    <t>28B07</t>
  </si>
  <si>
    <t>28B08</t>
  </si>
  <si>
    <t>28B10</t>
  </si>
  <si>
    <t>28B11</t>
  </si>
  <si>
    <t>Übersicht Proband/-in 29 Seite A</t>
  </si>
  <si>
    <t>29A01</t>
  </si>
  <si>
    <t>29A02</t>
  </si>
  <si>
    <t>29A03</t>
  </si>
  <si>
    <t>29A04</t>
  </si>
  <si>
    <t>29A05</t>
  </si>
  <si>
    <t>29A06</t>
  </si>
  <si>
    <t>29A07</t>
  </si>
  <si>
    <t>29A08</t>
  </si>
  <si>
    <t>29A09</t>
  </si>
  <si>
    <t>29A10</t>
  </si>
  <si>
    <t>29A11</t>
  </si>
  <si>
    <t>29A12</t>
  </si>
  <si>
    <t>Übersicht Proband/-in 29 Seite B</t>
  </si>
  <si>
    <t>29B01</t>
  </si>
  <si>
    <t>29B02</t>
  </si>
  <si>
    <t>29B03</t>
  </si>
  <si>
    <t>29B04</t>
  </si>
  <si>
    <t>29B05</t>
  </si>
  <si>
    <t>29B06</t>
  </si>
  <si>
    <t>29B07</t>
  </si>
  <si>
    <t>29B08</t>
  </si>
  <si>
    <t>29B09</t>
  </si>
  <si>
    <t>Übersicht Proband/-in 30 Seite A</t>
  </si>
  <si>
    <t>30A01</t>
  </si>
  <si>
    <t>30A02</t>
  </si>
  <si>
    <t>30A03</t>
  </si>
  <si>
    <t>30A04</t>
  </si>
  <si>
    <t>30A05</t>
  </si>
  <si>
    <t>30A06</t>
  </si>
  <si>
    <t>30A07</t>
  </si>
  <si>
    <t>30A08</t>
  </si>
  <si>
    <t>30A09</t>
  </si>
  <si>
    <t>Übersicht Proband/-in 30 Seite B</t>
  </si>
  <si>
    <t>30B01</t>
  </si>
  <si>
    <t>30B02</t>
  </si>
  <si>
    <t>30B03</t>
  </si>
  <si>
    <t>30B04</t>
  </si>
  <si>
    <t>30B05</t>
  </si>
  <si>
    <t>30B06</t>
  </si>
  <si>
    <t>30B07</t>
  </si>
  <si>
    <t>30B08</t>
  </si>
  <si>
    <t>30B09</t>
  </si>
  <si>
    <t>Übersicht Proband/-in 31 Seite A</t>
  </si>
  <si>
    <t>31A01</t>
  </si>
  <si>
    <t>31A02</t>
  </si>
  <si>
    <t>31A03</t>
  </si>
  <si>
    <t>31A04</t>
  </si>
  <si>
    <t>31A05</t>
  </si>
  <si>
    <t>31A06</t>
  </si>
  <si>
    <t>31A07</t>
  </si>
  <si>
    <t>31A08</t>
  </si>
  <si>
    <t>31A09</t>
  </si>
  <si>
    <t>31A10</t>
  </si>
  <si>
    <t>Übersicht Proband/-in 31 Seite B</t>
  </si>
  <si>
    <t>31B01</t>
  </si>
  <si>
    <t>31B02</t>
  </si>
  <si>
    <t>31B03</t>
  </si>
  <si>
    <t>31B04</t>
  </si>
  <si>
    <t>31B05</t>
  </si>
  <si>
    <t>31B06</t>
  </si>
  <si>
    <t>31B07</t>
  </si>
  <si>
    <t>31B08</t>
  </si>
  <si>
    <t>31B09</t>
  </si>
  <si>
    <t>31B10</t>
  </si>
  <si>
    <t>Übersicht Proband/-in 32 Seite A</t>
  </si>
  <si>
    <t>32A01</t>
  </si>
  <si>
    <t>32A02</t>
  </si>
  <si>
    <t>32A03</t>
  </si>
  <si>
    <t>32A04</t>
  </si>
  <si>
    <t>32A05</t>
  </si>
  <si>
    <t>32A06</t>
  </si>
  <si>
    <t>Übersicht Proband/-in 32 Seite B</t>
  </si>
  <si>
    <t>32B01</t>
  </si>
  <si>
    <t>32B02</t>
  </si>
  <si>
    <t>32B03</t>
  </si>
  <si>
    <t>32B04</t>
  </si>
  <si>
    <t>32B05</t>
  </si>
  <si>
    <t>32B06</t>
  </si>
  <si>
    <t>32B07</t>
  </si>
  <si>
    <t>32B08</t>
  </si>
  <si>
    <t>32B09</t>
  </si>
  <si>
    <t>Übersicht Proband/-in 33 Seite A</t>
  </si>
  <si>
    <t>33A01</t>
  </si>
  <si>
    <t>33A02</t>
  </si>
  <si>
    <t>33A03</t>
  </si>
  <si>
    <t>33A04</t>
  </si>
  <si>
    <t>33A05</t>
  </si>
  <si>
    <t>33A06</t>
  </si>
  <si>
    <t>33A07</t>
  </si>
  <si>
    <t>33A10</t>
  </si>
  <si>
    <t>Übersicht Proband/-in 33 Seite B</t>
  </si>
  <si>
    <t>33B01</t>
  </si>
  <si>
    <t>33B02</t>
  </si>
  <si>
    <t>33B03</t>
  </si>
  <si>
    <t>33B04</t>
  </si>
  <si>
    <t>33B05</t>
  </si>
  <si>
    <t>33B06</t>
  </si>
  <si>
    <t>33B07</t>
  </si>
  <si>
    <t>33B08</t>
  </si>
  <si>
    <t>33B09</t>
  </si>
  <si>
    <t>33B10</t>
  </si>
  <si>
    <t>Übersicht Proband/-in 34 Seite A</t>
  </si>
  <si>
    <t>34A01</t>
  </si>
  <si>
    <t>34A02</t>
  </si>
  <si>
    <t>34A03</t>
  </si>
  <si>
    <t>34A04</t>
  </si>
  <si>
    <t>34A05</t>
  </si>
  <si>
    <t>34A06</t>
  </si>
  <si>
    <t>34A07</t>
  </si>
  <si>
    <t>34A08</t>
  </si>
  <si>
    <t>34A09</t>
  </si>
  <si>
    <t>Übersicht Proband/-in 34 Seite B</t>
  </si>
  <si>
    <t>34B01</t>
  </si>
  <si>
    <t>34B02</t>
  </si>
  <si>
    <t>34B03</t>
  </si>
  <si>
    <t>34B04</t>
  </si>
  <si>
    <t>34B05</t>
  </si>
  <si>
    <t>34B06</t>
  </si>
  <si>
    <t>34B07</t>
  </si>
  <si>
    <t>34B08</t>
  </si>
  <si>
    <t>34B09</t>
  </si>
  <si>
    <t>34B10</t>
  </si>
  <si>
    <t>Übersicht Proband/-in 41 Seite A</t>
  </si>
  <si>
    <t>41A01</t>
  </si>
  <si>
    <t>41A02</t>
  </si>
  <si>
    <t>41A03</t>
  </si>
  <si>
    <t>41A04</t>
  </si>
  <si>
    <t>41A05</t>
  </si>
  <si>
    <t>41A06</t>
  </si>
  <si>
    <t>41A07</t>
  </si>
  <si>
    <t>41A09</t>
  </si>
  <si>
    <t>41A10</t>
  </si>
  <si>
    <t>Übersicht Proband 41 Seite B</t>
  </si>
  <si>
    <t>41B01</t>
  </si>
  <si>
    <t>41B02</t>
  </si>
  <si>
    <t>41B03</t>
  </si>
  <si>
    <t>41B04</t>
  </si>
  <si>
    <t>41B05</t>
  </si>
  <si>
    <t>41B06</t>
  </si>
  <si>
    <t>41B07</t>
  </si>
  <si>
    <t>41B08</t>
  </si>
  <si>
    <t>41B09</t>
  </si>
  <si>
    <t>41B10</t>
  </si>
  <si>
    <t>Übersicht Proband/-in 42 Seite A</t>
  </si>
  <si>
    <t>42A01</t>
  </si>
  <si>
    <t>42A03</t>
  </si>
  <si>
    <t>42A04</t>
  </si>
  <si>
    <t>42A05</t>
  </si>
  <si>
    <t>42A06</t>
  </si>
  <si>
    <t>42A07</t>
  </si>
  <si>
    <t>42A08</t>
  </si>
  <si>
    <t>42A09</t>
  </si>
  <si>
    <t>42A10</t>
  </si>
  <si>
    <t>Übersicht Proband/-in 42 Seite B</t>
  </si>
  <si>
    <t>42B01</t>
  </si>
  <si>
    <t>42B02</t>
  </si>
  <si>
    <t>42B03</t>
  </si>
  <si>
    <t>42B04</t>
  </si>
  <si>
    <t>42B05</t>
  </si>
  <si>
    <t>42B06</t>
  </si>
  <si>
    <t>42B07</t>
  </si>
  <si>
    <t>42B08</t>
  </si>
  <si>
    <t>42B09</t>
  </si>
  <si>
    <t>42B10</t>
  </si>
  <si>
    <t>Übersicht Proband/-in 43 Seite A</t>
  </si>
  <si>
    <t>43A01</t>
  </si>
  <si>
    <t>43A03</t>
  </si>
  <si>
    <t>43A04</t>
  </si>
  <si>
    <t>43A05</t>
  </si>
  <si>
    <t>43A06</t>
  </si>
  <si>
    <t>43A07</t>
  </si>
  <si>
    <t>43A08</t>
  </si>
  <si>
    <t>43A09</t>
  </si>
  <si>
    <t>43A10</t>
  </si>
  <si>
    <t>Übersicht Proband/-in 43 Seite B</t>
  </si>
  <si>
    <t>43B01</t>
  </si>
  <si>
    <t>43B02</t>
  </si>
  <si>
    <t>43B04</t>
  </si>
  <si>
    <t>43B05</t>
  </si>
  <si>
    <t>43B06</t>
  </si>
  <si>
    <t>43B07</t>
  </si>
  <si>
    <t>43B08</t>
  </si>
  <si>
    <t>43B09</t>
  </si>
  <si>
    <t>43B10</t>
  </si>
  <si>
    <t>Übersicht Proband/-in 44 Seite A</t>
  </si>
  <si>
    <t>44A01</t>
  </si>
  <si>
    <t>44A02</t>
  </si>
  <si>
    <t>44A03</t>
  </si>
  <si>
    <t>44A04</t>
  </si>
  <si>
    <t>44A05</t>
  </si>
  <si>
    <t>44A06</t>
  </si>
  <si>
    <t>44A07</t>
  </si>
  <si>
    <t>44A08</t>
  </si>
  <si>
    <t>44A09</t>
  </si>
  <si>
    <t>44A10</t>
  </si>
  <si>
    <t>Übersicht Proband/-in 44 Seite B</t>
  </si>
  <si>
    <t>44B01</t>
  </si>
  <si>
    <t>44B02</t>
  </si>
  <si>
    <t>44B03</t>
  </si>
  <si>
    <t>44B04</t>
  </si>
  <si>
    <t>44B05</t>
  </si>
  <si>
    <t>44B06</t>
  </si>
  <si>
    <t>44B07</t>
  </si>
  <si>
    <t>44B08</t>
  </si>
  <si>
    <t>Übersicht Proband/-in 45 Seite A</t>
  </si>
  <si>
    <t>45A03</t>
  </si>
  <si>
    <t>45A04</t>
  </si>
  <si>
    <t>45A05</t>
  </si>
  <si>
    <t>45A06</t>
  </si>
  <si>
    <t>45A07</t>
  </si>
  <si>
    <t>45A08</t>
  </si>
  <si>
    <t>45A09</t>
  </si>
  <si>
    <t>45A10</t>
  </si>
  <si>
    <t>Übersicht Proband/-in 45 Seite B</t>
  </si>
  <si>
    <t>45B01</t>
  </si>
  <si>
    <t>45B02</t>
  </si>
  <si>
    <t>45B03</t>
  </si>
  <si>
    <t>45B04</t>
  </si>
  <si>
    <t>45B05</t>
  </si>
  <si>
    <t>45B06</t>
  </si>
  <si>
    <t>45B07</t>
  </si>
  <si>
    <t>45B08</t>
  </si>
  <si>
    <t>45B09</t>
  </si>
  <si>
    <t>Übersicht Proband/-in 51 Seite A</t>
  </si>
  <si>
    <t>51A01</t>
  </si>
  <si>
    <t>51A02</t>
  </si>
  <si>
    <t>51A03</t>
  </si>
  <si>
    <t>51A04</t>
  </si>
  <si>
    <t>51A05</t>
  </si>
  <si>
    <t>51A06</t>
  </si>
  <si>
    <t>51A07</t>
  </si>
  <si>
    <t>Übersicht Proband/-in 51 Seite B</t>
  </si>
  <si>
    <t>51B01</t>
  </si>
  <si>
    <t>51B03</t>
  </si>
  <si>
    <t>51B04</t>
  </si>
  <si>
    <t>51B06</t>
  </si>
  <si>
    <t>51B07</t>
  </si>
  <si>
    <t>51B08</t>
  </si>
  <si>
    <t>51B09</t>
  </si>
  <si>
    <t>51B10</t>
  </si>
  <si>
    <t>Übersicht Proband/-in 52 Seite A</t>
  </si>
  <si>
    <t>52A01</t>
  </si>
  <si>
    <t>52A02</t>
  </si>
  <si>
    <t>52A03</t>
  </si>
  <si>
    <t>52A04</t>
  </si>
  <si>
    <t>52A05</t>
  </si>
  <si>
    <t>52A06</t>
  </si>
  <si>
    <t>52A07</t>
  </si>
  <si>
    <t>52A08</t>
  </si>
  <si>
    <t>52A09</t>
  </si>
  <si>
    <t>52A10</t>
  </si>
  <si>
    <t>Übersicht Proband/-in 52 Seite B</t>
  </si>
  <si>
    <t>52B04</t>
  </si>
  <si>
    <t>52B06</t>
  </si>
  <si>
    <t>52B07</t>
  </si>
  <si>
    <t>52B08</t>
  </si>
  <si>
    <t>52B10</t>
  </si>
  <si>
    <t>Übersicht Proband/-in 53 Seite A</t>
  </si>
  <si>
    <t>53A01</t>
  </si>
  <si>
    <t>53A02</t>
  </si>
  <si>
    <t>53A03</t>
  </si>
  <si>
    <t>53A04</t>
  </si>
  <si>
    <t>53A05</t>
  </si>
  <si>
    <t>53A06</t>
  </si>
  <si>
    <t>53A07</t>
  </si>
  <si>
    <t>53A08</t>
  </si>
  <si>
    <t>53A09</t>
  </si>
  <si>
    <t>53A10</t>
  </si>
  <si>
    <t>Übersicht Proband/-in 53 Seite B</t>
  </si>
  <si>
    <t>53B01</t>
  </si>
  <si>
    <t>53B02</t>
  </si>
  <si>
    <t>53B03</t>
  </si>
  <si>
    <t>53B04</t>
  </si>
  <si>
    <t>53B05</t>
  </si>
  <si>
    <t>53B06</t>
  </si>
  <si>
    <t>53B07</t>
  </si>
  <si>
    <t>53B08</t>
  </si>
  <si>
    <t>53B09</t>
  </si>
  <si>
    <t>53B10</t>
  </si>
  <si>
    <t>Übersicht Proband/-in 54 Seite A</t>
  </si>
  <si>
    <t>54A01</t>
  </si>
  <si>
    <t>54A02</t>
  </si>
  <si>
    <t>54A03</t>
  </si>
  <si>
    <t>54A04</t>
  </si>
  <si>
    <t>54A05</t>
  </si>
  <si>
    <t>54A06</t>
  </si>
  <si>
    <t>54A07</t>
  </si>
  <si>
    <t>54A08</t>
  </si>
  <si>
    <t>Übersicht Proband/-in 54 Seite B</t>
  </si>
  <si>
    <t>54B01</t>
  </si>
  <si>
    <t>54B02</t>
  </si>
  <si>
    <t>54B03</t>
  </si>
  <si>
    <t>54B04</t>
  </si>
  <si>
    <t>54B05</t>
  </si>
  <si>
    <t>54B06</t>
  </si>
  <si>
    <t>54B07</t>
  </si>
  <si>
    <t>54B08</t>
  </si>
  <si>
    <t>Übersicht Proband/-in 55 Seite A</t>
  </si>
  <si>
    <t>55A01</t>
  </si>
  <si>
    <t>55A02</t>
  </si>
  <si>
    <t>55A03</t>
  </si>
  <si>
    <t>55A04</t>
  </si>
  <si>
    <t>55A05</t>
  </si>
  <si>
    <t>55A06</t>
  </si>
  <si>
    <t>Übersicht Proband/-in 55 Seite B</t>
  </si>
  <si>
    <t>55B04</t>
  </si>
  <si>
    <t>55B05</t>
  </si>
  <si>
    <t>55B06</t>
  </si>
  <si>
    <t>55B07</t>
  </si>
  <si>
    <t>Übersicht Proband/-in 56 Seite A</t>
  </si>
  <si>
    <t>56A01</t>
  </si>
  <si>
    <t>56A02</t>
  </si>
  <si>
    <t>56A03</t>
  </si>
  <si>
    <t>56A04</t>
  </si>
  <si>
    <t>56A05</t>
  </si>
  <si>
    <t>56A06</t>
  </si>
  <si>
    <t>56A07</t>
  </si>
  <si>
    <t>56A08</t>
  </si>
  <si>
    <t>56A09</t>
  </si>
  <si>
    <t>56A10</t>
  </si>
  <si>
    <t>Übersicht Proband/-in 56 Seite B</t>
  </si>
  <si>
    <t>56B01</t>
  </si>
  <si>
    <t>56B02</t>
  </si>
  <si>
    <t>56B03</t>
  </si>
  <si>
    <t>56B04</t>
  </si>
  <si>
    <t>56B05</t>
  </si>
  <si>
    <t>56B06</t>
  </si>
  <si>
    <t>56B07</t>
  </si>
  <si>
    <t>56B08</t>
  </si>
  <si>
    <t>56B09</t>
  </si>
  <si>
    <t>56B10</t>
  </si>
  <si>
    <t>Übersicht Proband/-in 57 Seite A</t>
  </si>
  <si>
    <t>57A01</t>
  </si>
  <si>
    <t>57A02</t>
  </si>
  <si>
    <t>57A03</t>
  </si>
  <si>
    <t>57A04</t>
  </si>
  <si>
    <t>57A05</t>
  </si>
  <si>
    <t>57A06</t>
  </si>
  <si>
    <t>57A07</t>
  </si>
  <si>
    <t>57A08</t>
  </si>
  <si>
    <t>57A09</t>
  </si>
  <si>
    <t>57A10</t>
  </si>
  <si>
    <t>Übersicht Proband/-in 57 Seite B</t>
  </si>
  <si>
    <t>57B01</t>
  </si>
  <si>
    <t>57B02</t>
  </si>
  <si>
    <t>57B03</t>
  </si>
  <si>
    <t>57B04</t>
  </si>
  <si>
    <t>57B05</t>
  </si>
  <si>
    <t>57B06</t>
  </si>
  <si>
    <t>57B08</t>
  </si>
  <si>
    <t>Übersicht Proband/-in 58 Seite A</t>
  </si>
  <si>
    <t>58A01</t>
  </si>
  <si>
    <t>58A02</t>
  </si>
  <si>
    <t>58A03</t>
  </si>
  <si>
    <t>58A04</t>
  </si>
  <si>
    <t>58A05</t>
  </si>
  <si>
    <t>58A06</t>
  </si>
  <si>
    <t>58A07</t>
  </si>
  <si>
    <t>58A08</t>
  </si>
  <si>
    <t>58A09</t>
  </si>
  <si>
    <t>58A10</t>
  </si>
  <si>
    <t>Übersicht Proband/-in 58 Seite B</t>
  </si>
  <si>
    <t>58B05</t>
  </si>
  <si>
    <t>58B06</t>
  </si>
  <si>
    <t>58B07</t>
  </si>
  <si>
    <t>58B08</t>
  </si>
  <si>
    <t>58B09</t>
  </si>
  <si>
    <t>58B10</t>
  </si>
  <si>
    <t>Übersicht Proband/-in 59 Seite A</t>
  </si>
  <si>
    <t>59A01</t>
  </si>
  <si>
    <t>59A02</t>
  </si>
  <si>
    <t>59A03</t>
  </si>
  <si>
    <t>59A04</t>
  </si>
  <si>
    <t>59A05</t>
  </si>
  <si>
    <t>59A06</t>
  </si>
  <si>
    <t>59A07</t>
  </si>
  <si>
    <t>59A08</t>
  </si>
  <si>
    <t>59A09</t>
  </si>
  <si>
    <t>59A10</t>
  </si>
  <si>
    <t>Übersicht Proband/-in 59 Seite B</t>
  </si>
  <si>
    <t>59B01</t>
  </si>
  <si>
    <t>59B02</t>
  </si>
  <si>
    <t>59B03</t>
  </si>
  <si>
    <t>59B04</t>
  </si>
  <si>
    <t>59B05</t>
  </si>
  <si>
    <t>59B06</t>
  </si>
  <si>
    <t>59B07</t>
  </si>
  <si>
    <t>59B08</t>
  </si>
  <si>
    <t>59B09</t>
  </si>
  <si>
    <t>59B10</t>
  </si>
  <si>
    <t>Übersicht Proband/-in 60 Seite A</t>
  </si>
  <si>
    <t>60A01</t>
  </si>
  <si>
    <t>60A02</t>
  </si>
  <si>
    <t>60A03</t>
  </si>
  <si>
    <t>60A04</t>
  </si>
  <si>
    <t>60A05</t>
  </si>
  <si>
    <t>60A06</t>
  </si>
  <si>
    <t>60A07</t>
  </si>
  <si>
    <t>60A09</t>
  </si>
  <si>
    <t>60A10</t>
  </si>
  <si>
    <t>Übersicht Proband/-in 60 Seite B</t>
  </si>
  <si>
    <t>60B01</t>
  </si>
  <si>
    <t>60B02</t>
  </si>
  <si>
    <t>60B03</t>
  </si>
  <si>
    <t>60B04</t>
  </si>
  <si>
    <t>60B05</t>
  </si>
  <si>
    <t>60B06</t>
  </si>
  <si>
    <t>60B07</t>
  </si>
  <si>
    <t>60B08</t>
  </si>
  <si>
    <t>60B09</t>
  </si>
  <si>
    <t>60B10</t>
  </si>
  <si>
    <t>35A01</t>
  </si>
  <si>
    <t>35A02</t>
  </si>
  <si>
    <t>35A03</t>
  </si>
  <si>
    <t>35A04</t>
  </si>
  <si>
    <t>35A05</t>
  </si>
  <si>
    <t>35A07</t>
  </si>
  <si>
    <t>35B01</t>
  </si>
  <si>
    <t>35B02</t>
  </si>
  <si>
    <t>35B03</t>
  </si>
  <si>
    <t>35B04</t>
  </si>
  <si>
    <t>35B05</t>
  </si>
  <si>
    <t>35B07</t>
  </si>
  <si>
    <t>37A01</t>
  </si>
  <si>
    <t>37A02</t>
  </si>
  <si>
    <t>37A03</t>
  </si>
  <si>
    <t>37A04</t>
  </si>
  <si>
    <t>37A05</t>
  </si>
  <si>
    <t>37A06</t>
  </si>
  <si>
    <t>37A07</t>
  </si>
  <si>
    <t>37A08</t>
  </si>
  <si>
    <t>37A09</t>
  </si>
  <si>
    <t>37A10</t>
  </si>
  <si>
    <t>37B01</t>
  </si>
  <si>
    <t>37B02</t>
  </si>
  <si>
    <t>37B03</t>
  </si>
  <si>
    <t>37B04</t>
  </si>
  <si>
    <t>37B05</t>
  </si>
  <si>
    <t>37B06</t>
  </si>
  <si>
    <t>37B07</t>
  </si>
  <si>
    <t>37B08</t>
  </si>
  <si>
    <t>37B09</t>
  </si>
  <si>
    <t>37B10</t>
  </si>
  <si>
    <t>38A01</t>
  </si>
  <si>
    <t>38A02</t>
  </si>
  <si>
    <t>38A03</t>
  </si>
  <si>
    <t>38A04</t>
  </si>
  <si>
    <t>38A05</t>
  </si>
  <si>
    <t>38A06</t>
  </si>
  <si>
    <t>38A07</t>
  </si>
  <si>
    <t>38A08</t>
  </si>
  <si>
    <t>38A09</t>
  </si>
  <si>
    <t>38B01</t>
  </si>
  <si>
    <t>38B02</t>
  </si>
  <si>
    <t>38B03</t>
  </si>
  <si>
    <t>38B04</t>
  </si>
  <si>
    <t>38B05</t>
  </si>
  <si>
    <t>38B06</t>
  </si>
  <si>
    <t>38B07</t>
  </si>
  <si>
    <t>38B08</t>
  </si>
  <si>
    <t>39A01</t>
  </si>
  <si>
    <t>39A02</t>
  </si>
  <si>
    <t>39A03</t>
  </si>
  <si>
    <t>39A04</t>
  </si>
  <si>
    <t>39A05</t>
  </si>
  <si>
    <t>39A06</t>
  </si>
  <si>
    <t>39A07</t>
  </si>
  <si>
    <t>39A09</t>
  </si>
  <si>
    <t>39A10</t>
  </si>
  <si>
    <t>39B01</t>
  </si>
  <si>
    <t>39B02</t>
  </si>
  <si>
    <t>39B03</t>
  </si>
  <si>
    <t>39B04</t>
  </si>
  <si>
    <t>39B05</t>
  </si>
  <si>
    <t>39B06</t>
  </si>
  <si>
    <t>39B07</t>
  </si>
  <si>
    <t>39B08</t>
  </si>
  <si>
    <t>39B09</t>
  </si>
  <si>
    <t>40A01</t>
  </si>
  <si>
    <t>40A02</t>
  </si>
  <si>
    <t>40A03</t>
  </si>
  <si>
    <t>40A04</t>
  </si>
  <si>
    <t>40A05</t>
  </si>
  <si>
    <t>40A06</t>
  </si>
  <si>
    <t>40A07</t>
  </si>
  <si>
    <t>40A08</t>
  </si>
  <si>
    <t>40A09</t>
  </si>
  <si>
    <t>40A10</t>
  </si>
  <si>
    <t>40B01</t>
  </si>
  <si>
    <t>40B02</t>
  </si>
  <si>
    <t>40B03</t>
  </si>
  <si>
    <t>40B04</t>
  </si>
  <si>
    <t>40B05</t>
  </si>
  <si>
    <t>40B06</t>
  </si>
  <si>
    <t>40B07</t>
  </si>
  <si>
    <t>40B08</t>
  </si>
  <si>
    <t>40B09</t>
  </si>
  <si>
    <t>40B10</t>
  </si>
  <si>
    <t>61A01</t>
  </si>
  <si>
    <t>61A02</t>
  </si>
  <si>
    <t>61A03</t>
  </si>
  <si>
    <t>61A04</t>
  </si>
  <si>
    <t>61A05</t>
  </si>
  <si>
    <t>61A06</t>
  </si>
  <si>
    <t>61A07</t>
  </si>
  <si>
    <t>61A08</t>
  </si>
  <si>
    <t>61A09</t>
  </si>
  <si>
    <t>61A10</t>
  </si>
  <si>
    <t>61B02</t>
  </si>
  <si>
    <t>61B03</t>
  </si>
  <si>
    <t>61B04</t>
  </si>
  <si>
    <t>61B05</t>
  </si>
  <si>
    <t>61B06</t>
  </si>
  <si>
    <t>61B07</t>
  </si>
  <si>
    <t>61B08</t>
  </si>
  <si>
    <t>62A02</t>
  </si>
  <si>
    <t>62A03</t>
  </si>
  <si>
    <t>62A04</t>
  </si>
  <si>
    <t>62A05</t>
  </si>
  <si>
    <t>62A06</t>
  </si>
  <si>
    <t>62A07</t>
  </si>
  <si>
    <t>62A08</t>
  </si>
  <si>
    <t>62A09</t>
  </si>
  <si>
    <t>62A10</t>
  </si>
  <si>
    <t>62B01</t>
  </si>
  <si>
    <t>62B02</t>
  </si>
  <si>
    <t>62B03</t>
  </si>
  <si>
    <t>62B04</t>
  </si>
  <si>
    <t>62B05</t>
  </si>
  <si>
    <t>62B06</t>
  </si>
  <si>
    <t>62B07</t>
  </si>
  <si>
    <t>62B08</t>
  </si>
  <si>
    <t>62B09</t>
  </si>
  <si>
    <t>62B10</t>
  </si>
  <si>
    <t>63A01</t>
  </si>
  <si>
    <t>63A02</t>
  </si>
  <si>
    <t>63A03</t>
  </si>
  <si>
    <t>63A04</t>
  </si>
  <si>
    <t>63A05</t>
  </si>
  <si>
    <t>63A06</t>
  </si>
  <si>
    <t>63A07</t>
  </si>
  <si>
    <t>63A08</t>
  </si>
  <si>
    <t>63A09</t>
  </si>
  <si>
    <t>63A10</t>
  </si>
  <si>
    <t>63B01</t>
  </si>
  <si>
    <t>63B02</t>
  </si>
  <si>
    <t>63B03</t>
  </si>
  <si>
    <t>63B04</t>
  </si>
  <si>
    <t>63B05</t>
  </si>
  <si>
    <t>63B06</t>
  </si>
  <si>
    <t>63B07</t>
  </si>
  <si>
    <t>63B09</t>
  </si>
  <si>
    <t>63B10</t>
  </si>
  <si>
    <t>64A01</t>
  </si>
  <si>
    <t>64A02</t>
  </si>
  <si>
    <t>64A03</t>
  </si>
  <si>
    <t>64A04</t>
  </si>
  <si>
    <t>64A05</t>
  </si>
  <si>
    <t>64A06</t>
  </si>
  <si>
    <t>64A07</t>
  </si>
  <si>
    <t>64A08</t>
  </si>
  <si>
    <t>64A09</t>
  </si>
  <si>
    <t>64A10</t>
  </si>
  <si>
    <t>64B01</t>
  </si>
  <si>
    <t>64B02</t>
  </si>
  <si>
    <t>64B03</t>
  </si>
  <si>
    <t>64B04</t>
  </si>
  <si>
    <t>64B05</t>
  </si>
  <si>
    <t>64B06</t>
  </si>
  <si>
    <t>64B07</t>
  </si>
  <si>
    <t>64B08</t>
  </si>
  <si>
    <t>64B09</t>
  </si>
  <si>
    <t>64B10</t>
  </si>
  <si>
    <t>65A01</t>
  </si>
  <si>
    <t>65A02</t>
  </si>
  <si>
    <t>65A03</t>
  </si>
  <si>
    <t>65A04</t>
  </si>
  <si>
    <t>65A05</t>
  </si>
  <si>
    <t>65A06</t>
  </si>
  <si>
    <t>65A07</t>
  </si>
  <si>
    <t>65A08</t>
  </si>
  <si>
    <t>65A09</t>
  </si>
  <si>
    <t>65A10</t>
  </si>
  <si>
    <t>65B01</t>
  </si>
  <si>
    <t>65B02</t>
  </si>
  <si>
    <t>65B03</t>
  </si>
  <si>
    <t>65B04</t>
  </si>
  <si>
    <t>65B05</t>
  </si>
  <si>
    <t>65B06</t>
  </si>
  <si>
    <t>65B07</t>
  </si>
  <si>
    <t>65B08</t>
  </si>
  <si>
    <t>65B09</t>
  </si>
  <si>
    <t>65B10</t>
  </si>
  <si>
    <t>67A01</t>
  </si>
  <si>
    <t>67A02</t>
  </si>
  <si>
    <t>67A03</t>
  </si>
  <si>
    <t>67A04</t>
  </si>
  <si>
    <t>67A05</t>
  </si>
  <si>
    <t>67A06</t>
  </si>
  <si>
    <t>67A07</t>
  </si>
  <si>
    <t>67A08</t>
  </si>
  <si>
    <t>67B04</t>
  </si>
  <si>
    <t>67B05</t>
  </si>
  <si>
    <t>67B06</t>
  </si>
  <si>
    <t>67B07</t>
  </si>
  <si>
    <t>67B08</t>
  </si>
  <si>
    <t>69A01</t>
  </si>
  <si>
    <t>69A02</t>
  </si>
  <si>
    <t>69A03</t>
  </si>
  <si>
    <t>69A04</t>
  </si>
  <si>
    <t>69A05</t>
  </si>
  <si>
    <t>69A06</t>
  </si>
  <si>
    <t>69A07</t>
  </si>
  <si>
    <t>69A08</t>
  </si>
  <si>
    <t>69A09</t>
  </si>
  <si>
    <t>69A10</t>
  </si>
  <si>
    <t>69B01</t>
  </si>
  <si>
    <t>69B02</t>
  </si>
  <si>
    <t>69B03</t>
  </si>
  <si>
    <t>69B04</t>
  </si>
  <si>
    <t>69B05</t>
  </si>
  <si>
    <t>69B06</t>
  </si>
  <si>
    <t>69B07</t>
  </si>
  <si>
    <t>69B08</t>
  </si>
  <si>
    <t>69B09</t>
  </si>
  <si>
    <t>69B10</t>
  </si>
  <si>
    <t>70A01</t>
  </si>
  <si>
    <t>70A02</t>
  </si>
  <si>
    <t>70A03</t>
  </si>
  <si>
    <t>70A04</t>
  </si>
  <si>
    <t>70A05</t>
  </si>
  <si>
    <t>70A06</t>
  </si>
  <si>
    <t>70A07</t>
  </si>
  <si>
    <t>70A08</t>
  </si>
  <si>
    <t>70A09</t>
  </si>
  <si>
    <t>70A10</t>
  </si>
  <si>
    <t>70B01</t>
  </si>
  <si>
    <t>70B02</t>
  </si>
  <si>
    <t>70B03</t>
  </si>
  <si>
    <t>70B04</t>
  </si>
  <si>
    <t>70B05</t>
  </si>
  <si>
    <t>70B06</t>
  </si>
  <si>
    <t>70B07</t>
  </si>
  <si>
    <t>70B08</t>
  </si>
  <si>
    <t>70B09</t>
  </si>
  <si>
    <t>70B10</t>
  </si>
  <si>
    <t>71A01</t>
  </si>
  <si>
    <t>71A02</t>
  </si>
  <si>
    <t>71A03</t>
  </si>
  <si>
    <t>71A04</t>
  </si>
  <si>
    <t>71A05</t>
  </si>
  <si>
    <t>71A06</t>
  </si>
  <si>
    <t>71A07</t>
  </si>
  <si>
    <t>71A08</t>
  </si>
  <si>
    <t>71A09</t>
  </si>
  <si>
    <t>71A10</t>
  </si>
  <si>
    <t>71B01</t>
  </si>
  <si>
    <t>71B02</t>
  </si>
  <si>
    <t>71B03</t>
  </si>
  <si>
    <t>71B04</t>
  </si>
  <si>
    <t>71B05</t>
  </si>
  <si>
    <t>71B06</t>
  </si>
  <si>
    <t>71B07</t>
  </si>
  <si>
    <t>71B08</t>
  </si>
  <si>
    <t>71B09</t>
  </si>
  <si>
    <t>71B10</t>
  </si>
  <si>
    <t>73A01</t>
  </si>
  <si>
    <t>73A02</t>
  </si>
  <si>
    <t>73A03</t>
  </si>
  <si>
    <t>73A04</t>
  </si>
  <si>
    <t>73A05</t>
  </si>
  <si>
    <t>73A06</t>
  </si>
  <si>
    <t>73A07</t>
  </si>
  <si>
    <t>73A08</t>
  </si>
  <si>
    <t>73A09</t>
  </si>
  <si>
    <t>73A10</t>
  </si>
  <si>
    <t>73B01</t>
  </si>
  <si>
    <t>73B02</t>
  </si>
  <si>
    <t>73B03</t>
  </si>
  <si>
    <t>73B04</t>
  </si>
  <si>
    <t>73B05</t>
  </si>
  <si>
    <t>73B06</t>
  </si>
  <si>
    <t>73B07</t>
  </si>
  <si>
    <t>73B08</t>
  </si>
  <si>
    <t>73B09</t>
  </si>
  <si>
    <t>73B10</t>
  </si>
  <si>
    <t>74A01</t>
  </si>
  <si>
    <t>74A02</t>
  </si>
  <si>
    <t>74A03</t>
  </si>
  <si>
    <t>74A04</t>
  </si>
  <si>
    <t>74A05</t>
  </si>
  <si>
    <t>74A06</t>
  </si>
  <si>
    <t>74A07</t>
  </si>
  <si>
    <t>74A08</t>
  </si>
  <si>
    <t>74A09</t>
  </si>
  <si>
    <t>74A10</t>
  </si>
  <si>
    <t>74B01</t>
  </si>
  <si>
    <t>74B02</t>
  </si>
  <si>
    <t>74B03</t>
  </si>
  <si>
    <t>74B04</t>
  </si>
  <si>
    <t>74B05</t>
  </si>
  <si>
    <t>74B06</t>
  </si>
  <si>
    <t>74B07</t>
  </si>
  <si>
    <t>74B08</t>
  </si>
  <si>
    <t>74B09</t>
  </si>
  <si>
    <t>74B10</t>
  </si>
  <si>
    <t>K</t>
  </si>
  <si>
    <t>R</t>
  </si>
  <si>
    <t>Rötung</t>
  </si>
  <si>
    <t>N</t>
  </si>
  <si>
    <t>T</t>
  </si>
  <si>
    <t>Teilweise</t>
  </si>
  <si>
    <t>U</t>
  </si>
  <si>
    <t>Unverändert</t>
  </si>
  <si>
    <t>Narbe</t>
  </si>
  <si>
    <t>S</t>
  </si>
  <si>
    <t>L</t>
  </si>
  <si>
    <t>Hyperpigmentierung</t>
  </si>
  <si>
    <t>H</t>
  </si>
  <si>
    <t>Legende</t>
  </si>
  <si>
    <t>Anzahl alle</t>
  </si>
  <si>
    <t>Anzahl SS</t>
  </si>
  <si>
    <t>Anzahl L</t>
  </si>
  <si>
    <t>Fibrom-Identifikation</t>
  </si>
  <si>
    <t>Resultat</t>
  </si>
  <si>
    <t>Methode</t>
  </si>
  <si>
    <t>Komplett abg. L</t>
  </si>
  <si>
    <t>Alter</t>
  </si>
  <si>
    <t>Geschlecht</t>
  </si>
  <si>
    <t>Größe der Fibrome</t>
  </si>
  <si>
    <t>Was würden Sie wählen?</t>
  </si>
  <si>
    <t>w</t>
  </si>
  <si>
    <t>m</t>
  </si>
  <si>
    <t>B</t>
  </si>
  <si>
    <t>Schmerzhaftigkeit L</t>
  </si>
  <si>
    <t>Schmerzhaftigkeit S</t>
  </si>
  <si>
    <t>Auswertung:</t>
  </si>
  <si>
    <t>Rötung L</t>
  </si>
  <si>
    <t>Narbe L</t>
  </si>
  <si>
    <t>Hyperpigmentierung L</t>
  </si>
  <si>
    <t>Komplett abg.. S</t>
  </si>
  <si>
    <t>Rötung S</t>
  </si>
  <si>
    <t>Narbe S</t>
  </si>
  <si>
    <t>Hyperpigmentierung S</t>
  </si>
  <si>
    <t>Teilweise S</t>
  </si>
  <si>
    <t>Teilweise L</t>
  </si>
  <si>
    <t>Clearance TS</t>
  </si>
  <si>
    <t>Clearance TL</t>
  </si>
  <si>
    <t>Clearance HS</t>
  </si>
  <si>
    <t>Clearance HL</t>
  </si>
  <si>
    <t>Clearance NS</t>
  </si>
  <si>
    <t>Clearance NL</t>
  </si>
  <si>
    <t>Clearance KS</t>
  </si>
  <si>
    <t>Clearance KL</t>
  </si>
  <si>
    <t>Clearance RS</t>
  </si>
  <si>
    <t>Clearance RL</t>
  </si>
  <si>
    <t>Unverändert S</t>
  </si>
  <si>
    <t>Clearance US</t>
  </si>
  <si>
    <t>Clearance UL</t>
  </si>
  <si>
    <t>Unverändert L</t>
  </si>
  <si>
    <t>Gewicht</t>
  </si>
  <si>
    <t>Vorerkrankungen</t>
  </si>
  <si>
    <t>Blutverdünner?</t>
  </si>
  <si>
    <t>Dauer L</t>
  </si>
  <si>
    <t>Dauer S</t>
  </si>
  <si>
    <t>Dauver Verband</t>
  </si>
  <si>
    <t>Blutung S</t>
  </si>
  <si>
    <t>Verfahren von Handhabung einfacher?</t>
  </si>
  <si>
    <t>schnelleres Verfahren?</t>
  </si>
  <si>
    <t>Vorteil Laser unblutig</t>
  </si>
  <si>
    <t>Vorteil Laser kein Pflaster</t>
  </si>
  <si>
    <t>Unzufriedenheit, dass Fibrome nach Laser nicht gleich entfernt sind?</t>
  </si>
  <si>
    <t>Zeitraum bis Abfallen der Fibrome</t>
  </si>
  <si>
    <t>Kosmetisches Resultat 12 Wo Proband</t>
  </si>
  <si>
    <t>Kosmetisches Resultat 12 Wo Behandler</t>
  </si>
  <si>
    <t>männlich</t>
  </si>
  <si>
    <t>weiblich</t>
  </si>
  <si>
    <t>Probandenanzahl</t>
  </si>
  <si>
    <t>Schmerzhaftigkeit max (L)</t>
  </si>
  <si>
    <t>Schmerzhaftigkeit max (S)</t>
  </si>
  <si>
    <t>Schmerzhaftigkeit min (S)</t>
  </si>
  <si>
    <t>Schmerzhaftigkeit min (L)</t>
  </si>
  <si>
    <t>Schmerzhaftigkeit arth. Mittel (S)</t>
  </si>
  <si>
    <t>Schmerzhaftigkeit arth. Mittel (L)</t>
  </si>
  <si>
    <t>Schmerzhaftigkeit arith. Median (S)</t>
  </si>
  <si>
    <t>Schmerzhaftigkeit arith. Median (L)</t>
  </si>
  <si>
    <t>Was würden Sie wählen (S)</t>
  </si>
  <si>
    <t>Was würden Sie wählen (L)</t>
  </si>
  <si>
    <t>Was würden Sie wählen (B)</t>
  </si>
  <si>
    <t>Größe max</t>
  </si>
  <si>
    <t>Größe min</t>
  </si>
  <si>
    <t>L- Wahl bei Fibromen 1,5mm</t>
  </si>
  <si>
    <t>S- Wahl bei Fibromen 2 mm</t>
  </si>
  <si>
    <t>L- Wahl bei Fibromen 2 mm</t>
  </si>
  <si>
    <t>S- Wahl bei Fibromen 1,5 mm</t>
  </si>
  <si>
    <t>Anzahl 1,5 mm</t>
  </si>
  <si>
    <t>Anzahl 1,0 mm</t>
  </si>
  <si>
    <t>Anzahl 2 mm</t>
  </si>
  <si>
    <t>Anzahl 2,5 mm</t>
  </si>
  <si>
    <t>Anzahl 3 mm</t>
  </si>
  <si>
    <t>Anzahl 3,5 mm</t>
  </si>
  <si>
    <t>Anzahl 4 mm</t>
  </si>
  <si>
    <t>Anzahl 4,5 mm</t>
  </si>
  <si>
    <t>Anzahl 5 mm</t>
  </si>
  <si>
    <t>Anzahl 5,5 mm</t>
  </si>
  <si>
    <t>Anzahl 6 mm</t>
  </si>
  <si>
    <t>Anzahl 6,5 mm</t>
  </si>
  <si>
    <t>Anzahl 7 mm</t>
  </si>
  <si>
    <t>Anzahl 8 mm</t>
  </si>
  <si>
    <t>Summe</t>
  </si>
  <si>
    <t>Anzahl 7,5 mm</t>
  </si>
  <si>
    <t>Anzahl Fibrome 2 mm und kleiner</t>
  </si>
  <si>
    <t>Kompl Clearance Fibrome 1,5mm S</t>
  </si>
  <si>
    <t>Kompl Clearance Fibrome 1,5mm L</t>
  </si>
  <si>
    <t>Kompl Clearance Fibrome 2 mm S</t>
  </si>
  <si>
    <t>Kompl Clearance Fibrome 2 mm L</t>
  </si>
  <si>
    <t>Kompl Clearance Fibrome 3,5 mm S</t>
  </si>
  <si>
    <t>Kompl Clearance Fibrome 3,5 mm L</t>
  </si>
  <si>
    <t>Kompl Clearance Fibrome 2,5 mm S</t>
  </si>
  <si>
    <t>Kompl Clearance Fibrome 2,5 mm L</t>
  </si>
  <si>
    <t>Kompl Clearance Fibrome 3 mm S</t>
  </si>
  <si>
    <t>Kompl Clearance Fibrome 3 mm L</t>
  </si>
  <si>
    <t>Anzahl Fibrome über 2 mm</t>
  </si>
  <si>
    <t>Kompl Clearance Fibrome 5 mm L</t>
  </si>
  <si>
    <t>Kompl Clearance Fibrome 5 mm S</t>
  </si>
  <si>
    <t>insges. behandelt</t>
  </si>
  <si>
    <t>dropouts 9,26,36,46-50,66,68,72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</si>
</sst>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/yyyy\ h:mm:ss"/>
  </numFmts>
  <fonts count="6" x14ac:knownFonts="1">
    <font>
      <sz val="10"/>
      <color rgb="FF000000"/>
      <name val="Arial"/>
      <scheme val="minor"/>
    </font>
    <font>
      <sz val="10"/>
      <color theme="1"/>
      <name val="Arial"/>
      <family val="2"/>
      <scheme val="minor"/>
    </font>
    <font>
      <sz val="10"/>
      <color theme="1"/>
      <name val="Arial"/>
      <family val="2"/>
    </font>
    <font>
      <sz val="10"/>
      <color rgb="FF000000"/>
      <name val="Arial"/>
      <family val="2"/>
      <scheme val="minor"/>
    </font>
    <font>
      <sz val="10"/>
      <color rgb="FF92D050"/>
      <name val="Arial"/>
      <family val="2"/>
      <scheme val="minor"/>
    </font>
    <font>
      <sz val="12"/>
      <color rgb="FF92D05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64" fontId="1" fillId="0" borderId="0" xfId="0" applyNumberFormat="1" applyFont="1"/>
    <xf numFmtId="164" fontId="2" fillId="0" borderId="0" xfId="0" applyNumberFormat="1" applyFont="1"/>
    <xf numFmtId="0" fontId="2" fillId="0" borderId="0" xfId="0" applyFont="1"/>
    <xf numFmtId="164" fontId="2" fillId="0" borderId="0" xfId="0" applyNumberFormat="1" applyFont="1" applyAlignment="1">
      <alignment horizontal="right"/>
    </xf>
    <xf numFmtId="0" fontId="3" fillId="0" borderId="0" xfId="0" applyFont="1"/>
    <xf numFmtId="22" fontId="3" fillId="0" borderId="0" xfId="0" applyNumberFormat="1" applyFont="1"/>
    <xf numFmtId="0" fontId="3" fillId="2" borderId="0" xfId="0" applyFont="1" applyFill="1"/>
    <xf numFmtId="0" fontId="4" fillId="0" borderId="0" xfId="0" applyFont="1"/>
    <xf numFmtId="0" fontId="4" fillId="2" borderId="0" xfId="0" applyFont="1" applyFill="1"/>
    <xf numFmtId="0" fontId="5" fillId="0" borderId="0" xfId="0" applyFont="1"/>
    <xf numFmtId="0" fontId="3" fillId="3" borderId="0" xfId="0" applyFont="1" applyFill="1"/>
    <xf numFmtId="22" fontId="3" fillId="3" borderId="0" xfId="0" applyNumberFormat="1" applyFont="1" applyFill="1"/>
    <xf numFmtId="0" fontId="0" fillId="3" borderId="0" xfId="0" applyFill="1"/>
    <xf numFmtId="0" fontId="1" fillId="3" borderId="0" xfId="0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SD1177"/>
  <sheetViews>
    <sheetView tabSelected="1" workbookViewId="0">
      <pane ySplit="1" topLeftCell="A2" activePane="bottomLeft" state="frozen"/>
      <selection pane="bottomLeft" activeCell="L25" sqref="L25"/>
    </sheetView>
  </sheetViews>
  <sheetFormatPr baseColWidth="10" defaultColWidth="12.6640625" defaultRowHeight="15.75" customHeight="1" x14ac:dyDescent="0.15"/>
  <cols>
    <col min="1" max="1" width="34" customWidth="1"/>
    <col min="2" max="2" width="13.1640625" bestFit="1" customWidth="1"/>
    <col min="3" max="4" width="13.1640625" customWidth="1"/>
    <col min="5" max="5" width="16.83203125" bestFit="1" customWidth="1"/>
    <col min="6" max="6" width="7.5" bestFit="1" customWidth="1"/>
    <col min="7" max="7" width="8" bestFit="1" customWidth="1"/>
    <col min="8" max="8" width="4.6640625" bestFit="1" customWidth="1"/>
    <col min="9" max="9" width="9.83203125" bestFit="1" customWidth="1"/>
    <col min="10" max="10" width="15.33203125" bestFit="1" customWidth="1"/>
    <col min="11" max="11" width="16.5" bestFit="1" customWidth="1"/>
    <col min="12" max="12" width="16.6640625" bestFit="1" customWidth="1"/>
    <col min="13" max="13" width="20.1640625" bestFit="1" customWidth="1"/>
    <col min="14" max="14" width="7.33203125" bestFit="1" customWidth="1"/>
    <col min="15" max="15" width="14.5" bestFit="1" customWidth="1"/>
    <col min="16" max="16" width="12.5" bestFit="1" customWidth="1"/>
    <col min="17" max="20" width="18.83203125" customWidth="1"/>
    <col min="21" max="21" width="32.1640625" bestFit="1" customWidth="1"/>
    <col min="22" max="23" width="18.83203125" customWidth="1"/>
    <col min="24" max="24" width="21" bestFit="1" customWidth="1"/>
    <col min="25" max="25" width="55.5" bestFit="1" customWidth="1"/>
    <col min="26" max="26" width="27.5" bestFit="1" customWidth="1"/>
    <col min="27" max="27" width="32" bestFit="1" customWidth="1"/>
    <col min="28" max="28" width="33.33203125" bestFit="1" customWidth="1"/>
    <col min="29" max="119" width="18.83203125" customWidth="1"/>
    <col min="120" max="120" width="16.1640625" customWidth="1"/>
    <col min="121" max="121" width="18.83203125" customWidth="1"/>
  </cols>
  <sheetData>
    <row r="1" spans="1:128 1063:1174" ht="15.75" customHeight="1" x14ac:dyDescent="0.15">
      <c r="A1" s="12" t="s">
        <v>1254</v>
      </c>
      <c r="B1" s="13"/>
      <c r="C1" s="7"/>
      <c r="D1" s="7"/>
      <c r="E1" s="6"/>
      <c r="DB1" s="6"/>
      <c r="DC1" s="6"/>
      <c r="DD1" s="6"/>
      <c r="DE1" s="6"/>
      <c r="DF1" s="6"/>
      <c r="DG1" s="6"/>
      <c r="DH1" s="6"/>
      <c r="DI1" s="6"/>
      <c r="DJ1" s="6"/>
      <c r="DK1" s="6"/>
      <c r="DL1" s="6"/>
      <c r="DM1" s="6"/>
      <c r="DN1" s="6"/>
      <c r="DO1" s="6"/>
      <c r="DP1" s="6"/>
      <c r="DQ1" s="6"/>
      <c r="DR1" s="6"/>
      <c r="DS1" s="6"/>
      <c r="DT1" s="6"/>
      <c r="DU1" s="6"/>
      <c r="DV1" s="6"/>
      <c r="DW1" s="6"/>
      <c r="DX1" s="6"/>
      <c r="ANW1" s="6"/>
      <c r="ANX1" s="6"/>
      <c r="ANY1" s="6"/>
      <c r="ANZ1" s="6"/>
      <c r="AOA1" s="6"/>
      <c r="AOB1" s="6"/>
      <c r="AOC1" s="6"/>
      <c r="AOD1" s="6"/>
      <c r="AOE1" s="6"/>
      <c r="AOF1" s="6"/>
      <c r="AOG1" s="6"/>
      <c r="AOH1" s="6"/>
      <c r="AOI1" s="6"/>
      <c r="AOJ1" s="6"/>
      <c r="AOK1" s="6"/>
      <c r="AOL1" s="6"/>
      <c r="AOM1" s="6"/>
      <c r="AON1" s="6"/>
      <c r="AOO1" s="6"/>
      <c r="AOP1" s="6"/>
      <c r="AOQ1" s="6"/>
      <c r="AOR1" s="6"/>
      <c r="AOS1" s="6"/>
      <c r="AOT1" s="6"/>
      <c r="AOU1" s="6"/>
      <c r="AOV1" s="6"/>
      <c r="AOW1" s="6"/>
      <c r="AOX1" s="6"/>
      <c r="AOY1" s="6"/>
      <c r="AOZ1" s="6"/>
      <c r="APA1" s="6"/>
      <c r="APB1" s="6"/>
      <c r="APC1" s="6"/>
      <c r="APD1" s="6"/>
      <c r="APE1" s="6"/>
      <c r="APF1" s="6"/>
      <c r="APG1" s="6"/>
      <c r="APH1" s="6"/>
      <c r="API1" s="6"/>
      <c r="APJ1" s="6"/>
      <c r="APK1" s="6"/>
      <c r="APL1" s="6"/>
      <c r="APM1" s="6"/>
      <c r="APN1" s="6"/>
      <c r="APO1" s="6"/>
      <c r="APP1" s="6"/>
      <c r="APQ1" s="6"/>
      <c r="APR1" s="6"/>
      <c r="APS1" s="6"/>
      <c r="APT1" s="6"/>
      <c r="APU1" s="6"/>
      <c r="APV1" s="6"/>
      <c r="APW1" s="6"/>
      <c r="APX1" s="6"/>
      <c r="APY1" s="6"/>
      <c r="APZ1" s="6"/>
      <c r="AQA1" s="6"/>
      <c r="AQB1" s="6"/>
      <c r="AQC1" s="6"/>
      <c r="AQD1" s="6"/>
      <c r="AQE1" s="6"/>
      <c r="AQF1" s="6"/>
      <c r="AQG1" s="6"/>
      <c r="AQH1" s="6"/>
      <c r="AQI1" s="6"/>
      <c r="AQJ1" s="6"/>
      <c r="AQK1" s="6"/>
      <c r="AQL1" s="6"/>
      <c r="AQM1" s="6"/>
      <c r="AQN1" s="6"/>
      <c r="AQO1" s="6"/>
      <c r="AQP1" s="6"/>
      <c r="AQQ1" s="6"/>
      <c r="AQR1" s="6"/>
      <c r="AQS1" s="6"/>
      <c r="AQT1" s="6"/>
      <c r="AQU1" s="6"/>
      <c r="AQV1" s="6"/>
      <c r="AQW1" s="6"/>
      <c r="AQX1" s="6"/>
      <c r="AQY1" s="6"/>
      <c r="AQZ1" s="6"/>
      <c r="ARA1" s="6"/>
      <c r="ARB1" s="6"/>
      <c r="ARC1" s="6"/>
      <c r="ARD1" s="6"/>
      <c r="ARE1" s="6"/>
      <c r="ARF1" s="6"/>
      <c r="ARG1" s="6"/>
      <c r="ARH1" s="6"/>
      <c r="ARI1" s="6"/>
      <c r="ARJ1" s="6"/>
      <c r="ARK1" s="6"/>
      <c r="ARL1" s="6"/>
      <c r="ARM1" s="6"/>
      <c r="ARN1" s="6"/>
      <c r="ARO1" s="6"/>
      <c r="ARP1" s="6"/>
      <c r="ARQ1" s="6"/>
      <c r="ARR1" s="6"/>
      <c r="ARS1" s="6"/>
      <c r="ART1" s="6"/>
      <c r="ARU1" s="6"/>
      <c r="ARV1" s="6"/>
      <c r="ARW1" s="6"/>
      <c r="ARX1" s="6"/>
      <c r="ARY1" s="6"/>
      <c r="ARZ1" s="6"/>
      <c r="ASA1" s="6"/>
      <c r="ASB1" s="6"/>
      <c r="ASC1" s="6"/>
      <c r="ASD1" s="6"/>
    </row>
    <row r="2" spans="1:128 1063:1174" ht="15.75" customHeight="1" x14ac:dyDescent="0.15">
      <c r="A2" s="14" t="s">
        <v>112</v>
      </c>
      <c r="B2" s="12" t="s">
        <v>1241</v>
      </c>
      <c r="C2" s="6"/>
      <c r="D2" s="6"/>
      <c r="DR2" s="6"/>
      <c r="DS2" s="6"/>
      <c r="DT2" s="6"/>
      <c r="DU2" s="6"/>
      <c r="DV2" s="6"/>
      <c r="DW2" s="6"/>
      <c r="DX2" s="6"/>
      <c r="ANW2" s="6"/>
      <c r="ANX2" s="6"/>
      <c r="ANY2" s="6"/>
      <c r="ANZ2" s="6"/>
      <c r="AOA2" s="6"/>
      <c r="AOB2" s="6"/>
      <c r="AOC2" s="6"/>
      <c r="AOD2" s="6"/>
      <c r="AOE2" s="6"/>
      <c r="AOF2" s="6"/>
      <c r="AOG2" s="6"/>
      <c r="AOH2" s="6"/>
      <c r="AOI2" s="6"/>
      <c r="AOJ2" s="6"/>
      <c r="AOK2" s="6"/>
      <c r="AOL2" s="6"/>
      <c r="AOM2" s="6"/>
      <c r="AON2" s="6"/>
      <c r="AOO2" s="6"/>
      <c r="AOP2" s="6"/>
      <c r="AOQ2" s="6"/>
      <c r="AOR2" s="6"/>
      <c r="AOS2" s="6"/>
      <c r="AOT2" s="6"/>
      <c r="AOU2" s="6"/>
      <c r="AOV2" s="6"/>
      <c r="AOW2" s="6"/>
      <c r="AOX2" s="6"/>
      <c r="AOY2" s="6"/>
      <c r="AOZ2" s="6"/>
      <c r="APA2" s="6"/>
      <c r="APB2" s="6"/>
      <c r="APC2" s="6"/>
      <c r="APD2" s="6"/>
      <c r="APE2" s="6"/>
      <c r="APF2" s="6"/>
      <c r="APG2" s="6"/>
      <c r="APH2" s="6"/>
      <c r="API2" s="6"/>
      <c r="APJ2" s="6"/>
      <c r="APK2" s="6"/>
      <c r="APL2" s="6"/>
      <c r="APM2" s="6"/>
      <c r="APN2" s="6"/>
      <c r="APO2" s="6"/>
      <c r="APP2" s="6"/>
      <c r="APQ2" s="6"/>
      <c r="APR2" s="6"/>
      <c r="APS2" s="6"/>
      <c r="APT2" s="6"/>
      <c r="APU2" s="6"/>
      <c r="APV2" s="6"/>
      <c r="APW2" s="6"/>
      <c r="APX2" s="6"/>
      <c r="APY2" s="6"/>
      <c r="APZ2" s="6"/>
      <c r="AQA2" s="6"/>
      <c r="AQB2" s="6"/>
      <c r="AQC2" s="6"/>
      <c r="AQD2" s="6"/>
      <c r="AQE2" s="6"/>
      <c r="AQF2" s="6"/>
      <c r="AQG2" s="6"/>
      <c r="AQH2" s="6"/>
      <c r="AQI2" s="6"/>
      <c r="AQJ2" s="6"/>
      <c r="AQK2" s="6"/>
      <c r="AQL2" s="6"/>
      <c r="AQM2" s="6"/>
      <c r="AQN2" s="6"/>
      <c r="AQO2" s="6"/>
      <c r="AQP2" s="6"/>
      <c r="AQQ2" s="6"/>
      <c r="AQR2" s="6"/>
      <c r="AQS2" s="6"/>
      <c r="AQT2" s="6"/>
      <c r="AQU2" s="6"/>
      <c r="AQV2" s="6"/>
      <c r="AQW2" s="6"/>
      <c r="AQX2" s="6"/>
      <c r="AQY2" s="6"/>
      <c r="AQZ2" s="6"/>
      <c r="ARA2" s="6"/>
      <c r="ARB2" s="6"/>
      <c r="ARC2" s="6"/>
      <c r="ARD2" s="6"/>
      <c r="ARE2" s="6"/>
      <c r="ARF2" s="6"/>
      <c r="ARG2" s="6"/>
      <c r="ARH2" s="6"/>
      <c r="ARI2" s="6"/>
      <c r="ARJ2" s="6"/>
      <c r="ARK2" s="6"/>
      <c r="ARL2" s="6"/>
      <c r="ARM2" s="6"/>
      <c r="ARN2" s="6"/>
      <c r="ARO2" s="6"/>
      <c r="ARP2" s="6"/>
      <c r="ARQ2" s="6"/>
      <c r="ARR2" s="6"/>
      <c r="ARS2" s="6"/>
      <c r="ART2" s="6"/>
      <c r="ARU2" s="6"/>
      <c r="ARV2" s="6"/>
      <c r="ARW2" s="6"/>
      <c r="ARX2" s="6"/>
      <c r="ARY2" s="6"/>
      <c r="ARZ2" s="6"/>
      <c r="ASA2" s="6"/>
      <c r="ASB2" s="6"/>
      <c r="ASC2" s="6"/>
      <c r="ASD2" s="6"/>
    </row>
    <row r="3" spans="1:128 1063:1174" ht="15.75" customHeight="1" x14ac:dyDescent="0.15">
      <c r="A3" s="12" t="s">
        <v>1243</v>
      </c>
      <c r="B3" s="12" t="s">
        <v>1242</v>
      </c>
      <c r="C3" s="6"/>
      <c r="D3" s="6"/>
      <c r="DR3" s="6"/>
      <c r="DS3" s="6"/>
      <c r="DT3" s="6"/>
      <c r="DU3" s="6"/>
      <c r="DV3" s="6"/>
      <c r="DW3" s="6"/>
      <c r="DX3" s="6"/>
      <c r="ANW3" s="6"/>
      <c r="ANX3" s="6"/>
      <c r="ANY3" s="6"/>
      <c r="ANZ3" s="6"/>
      <c r="AOA3" s="6"/>
      <c r="AOB3" s="6"/>
      <c r="AOC3" s="6"/>
      <c r="AOD3" s="6"/>
      <c r="AOE3" s="6"/>
      <c r="AOF3" s="6"/>
      <c r="AOG3" s="6"/>
      <c r="AOH3" s="6"/>
      <c r="AOI3" s="6"/>
      <c r="AOJ3" s="6"/>
      <c r="AOK3" s="6"/>
      <c r="AOL3" s="6"/>
      <c r="AOM3" s="6"/>
      <c r="AON3" s="6"/>
      <c r="AOO3" s="6"/>
      <c r="AOP3" s="6"/>
      <c r="AOQ3" s="6"/>
      <c r="AOR3" s="6"/>
      <c r="AOS3" s="6"/>
      <c r="AOT3" s="6"/>
      <c r="AOU3" s="6"/>
      <c r="AOV3" s="6"/>
      <c r="AOW3" s="6"/>
      <c r="AOX3" s="6"/>
      <c r="AOY3" s="6"/>
      <c r="AOZ3" s="6"/>
      <c r="APA3" s="6"/>
      <c r="APB3" s="6"/>
      <c r="APC3" s="6"/>
      <c r="APD3" s="6"/>
      <c r="APE3" s="6"/>
      <c r="APF3" s="6"/>
      <c r="APG3" s="6"/>
      <c r="APH3" s="6"/>
      <c r="API3" s="6"/>
      <c r="APJ3" s="6"/>
      <c r="APK3" s="6"/>
      <c r="APL3" s="6"/>
      <c r="APM3" s="6"/>
      <c r="APN3" s="6"/>
      <c r="APO3" s="6"/>
      <c r="APP3" s="6"/>
      <c r="APQ3" s="6"/>
      <c r="APR3" s="6"/>
      <c r="APS3" s="6"/>
      <c r="APT3" s="6"/>
      <c r="APU3" s="6"/>
      <c r="APV3" s="6"/>
      <c r="APW3" s="6"/>
      <c r="APX3" s="6"/>
      <c r="APY3" s="6"/>
      <c r="APZ3" s="6"/>
      <c r="AQA3" s="6"/>
      <c r="AQB3" s="6"/>
      <c r="AQC3" s="6"/>
      <c r="AQD3" s="6"/>
      <c r="AQE3" s="6"/>
      <c r="AQF3" s="6"/>
      <c r="AQG3" s="6"/>
      <c r="AQH3" s="6"/>
      <c r="AQI3" s="6"/>
      <c r="AQJ3" s="6"/>
      <c r="AQK3" s="6"/>
      <c r="AQL3" s="6"/>
      <c r="AQM3" s="6"/>
      <c r="AQN3" s="6"/>
      <c r="AQO3" s="6"/>
      <c r="AQP3" s="6"/>
      <c r="AQQ3" s="6"/>
      <c r="AQR3" s="6"/>
      <c r="AQS3" s="6"/>
      <c r="AQT3" s="6"/>
      <c r="AQU3" s="6"/>
      <c r="AQV3" s="6"/>
      <c r="AQW3" s="6"/>
      <c r="AQX3" s="6"/>
      <c r="AQY3" s="6"/>
      <c r="AQZ3" s="6"/>
      <c r="ARA3" s="6"/>
      <c r="ARB3" s="6"/>
      <c r="ARC3" s="6"/>
      <c r="ARD3" s="6"/>
      <c r="ARE3" s="6"/>
      <c r="ARF3" s="6"/>
      <c r="ARG3" s="6"/>
      <c r="ARH3" s="6"/>
      <c r="ARI3" s="6"/>
      <c r="ARJ3" s="6"/>
      <c r="ARK3" s="6"/>
      <c r="ARL3" s="6"/>
      <c r="ARM3" s="6"/>
      <c r="ARN3" s="6"/>
      <c r="ARO3" s="6"/>
      <c r="ARP3" s="6"/>
      <c r="ARQ3" s="6"/>
      <c r="ARR3" s="6"/>
      <c r="ARS3" s="6"/>
      <c r="ART3" s="6"/>
      <c r="ARU3" s="6"/>
      <c r="ARV3" s="6"/>
      <c r="ARW3" s="6"/>
      <c r="ARX3" s="6"/>
      <c r="ARY3" s="6"/>
      <c r="ARZ3" s="6"/>
      <c r="ASA3" s="6"/>
      <c r="ASB3" s="6"/>
      <c r="ASC3" s="6"/>
      <c r="ASD3" s="6"/>
    </row>
    <row r="4" spans="1:128 1063:1174" ht="15.75" customHeight="1" x14ac:dyDescent="0.15">
      <c r="A4" s="12" t="s">
        <v>1249</v>
      </c>
      <c r="B4" s="12" t="s">
        <v>1244</v>
      </c>
      <c r="C4" s="6"/>
      <c r="D4" s="6"/>
      <c r="E4" s="6" t="s">
        <v>1258</v>
      </c>
      <c r="F4" s="6" t="s">
        <v>1259</v>
      </c>
      <c r="G4" s="6" t="s">
        <v>1260</v>
      </c>
      <c r="H4" s="6" t="s">
        <v>1262</v>
      </c>
      <c r="I4" s="6" t="s">
        <v>1263</v>
      </c>
      <c r="J4" s="6" t="s">
        <v>1264</v>
      </c>
      <c r="K4" s="6" t="s">
        <v>1269</v>
      </c>
      <c r="L4" s="6" t="s">
        <v>1270</v>
      </c>
      <c r="M4" s="6" t="s">
        <v>1265</v>
      </c>
      <c r="N4" s="6" t="s">
        <v>1295</v>
      </c>
      <c r="O4" s="6" t="s">
        <v>1296</v>
      </c>
      <c r="P4" s="6" t="s">
        <v>1297</v>
      </c>
      <c r="Q4" s="6" t="s">
        <v>1298</v>
      </c>
      <c r="R4" s="6" t="s">
        <v>1299</v>
      </c>
      <c r="S4" s="6" t="s">
        <v>1300</v>
      </c>
      <c r="T4" s="6" t="s">
        <v>1301</v>
      </c>
      <c r="U4" s="6" t="s">
        <v>1302</v>
      </c>
      <c r="V4" s="6" t="s">
        <v>1303</v>
      </c>
      <c r="W4" s="6" t="s">
        <v>1304</v>
      </c>
      <c r="X4" s="6" t="s">
        <v>1305</v>
      </c>
      <c r="Y4" t="s">
        <v>1306</v>
      </c>
      <c r="Z4" s="6" t="s">
        <v>1307</v>
      </c>
      <c r="AA4" s="6" t="s">
        <v>1309</v>
      </c>
      <c r="AB4" s="6" t="s">
        <v>1308</v>
      </c>
      <c r="AL4" s="6"/>
      <c r="AW4" s="6"/>
      <c r="BG4" s="6"/>
      <c r="BR4" s="6"/>
      <c r="CA4" s="6"/>
      <c r="CI4" s="6"/>
    </row>
    <row r="5" spans="1:128 1063:1174" ht="15.75" customHeight="1" x14ac:dyDescent="0.15">
      <c r="A5" s="12" t="s">
        <v>1252</v>
      </c>
      <c r="B5" s="12" t="s">
        <v>1253</v>
      </c>
      <c r="C5" s="6"/>
      <c r="D5" s="6"/>
      <c r="E5" s="6"/>
      <c r="F5" s="7"/>
      <c r="G5" s="6"/>
      <c r="AA5" s="6"/>
      <c r="AL5" s="6"/>
      <c r="AW5" s="6"/>
      <c r="BG5" s="6"/>
      <c r="BR5" s="6"/>
      <c r="CA5" s="6"/>
      <c r="CI5" s="6"/>
    </row>
    <row r="6" spans="1:128 1063:1174" s="9" customFormat="1" ht="15.75" customHeight="1" x14ac:dyDescent="0.2">
      <c r="A6" s="15" t="s">
        <v>1246</v>
      </c>
      <c r="B6" s="15" t="s">
        <v>1245</v>
      </c>
      <c r="C6" s="1"/>
      <c r="D6" s="1">
        <v>1</v>
      </c>
      <c r="E6" s="9" t="s">
        <v>117</v>
      </c>
      <c r="F6" s="9" t="s">
        <v>1241</v>
      </c>
      <c r="G6" s="9" t="s">
        <v>1250</v>
      </c>
      <c r="H6" s="9">
        <v>35</v>
      </c>
      <c r="I6" s="11" t="s">
        <v>1266</v>
      </c>
      <c r="J6" s="9">
        <v>5</v>
      </c>
      <c r="K6" s="9">
        <v>7</v>
      </c>
      <c r="L6" s="9">
        <v>8</v>
      </c>
      <c r="M6" s="9" t="s">
        <v>1250</v>
      </c>
    </row>
    <row r="7" spans="1:128 1063:1174" ht="15.75" customHeight="1" x14ac:dyDescent="0.15">
      <c r="A7" s="12" t="s">
        <v>1248</v>
      </c>
      <c r="B7" s="12" t="s">
        <v>1247</v>
      </c>
      <c r="C7" s="6"/>
      <c r="D7" s="6"/>
      <c r="E7" s="6" t="s">
        <v>118</v>
      </c>
      <c r="F7" s="6" t="s">
        <v>1241</v>
      </c>
      <c r="G7" s="6" t="s">
        <v>1250</v>
      </c>
    </row>
    <row r="8" spans="1:128 1063:1174" ht="15.75" customHeight="1" x14ac:dyDescent="0.15">
      <c r="B8" s="7"/>
      <c r="C8" s="7"/>
      <c r="D8" s="7"/>
      <c r="E8" s="6" t="s">
        <v>119</v>
      </c>
      <c r="F8" s="6" t="s">
        <v>1241</v>
      </c>
      <c r="G8" s="6" t="s">
        <v>1250</v>
      </c>
    </row>
    <row r="9" spans="1:128 1063:1174" ht="15.75" customHeight="1" x14ac:dyDescent="0.15">
      <c r="B9" s="6"/>
      <c r="C9" s="6"/>
      <c r="D9" s="6"/>
      <c r="E9" s="6" t="s">
        <v>120</v>
      </c>
      <c r="F9" s="6" t="s">
        <v>1242</v>
      </c>
      <c r="G9" s="6" t="s">
        <v>1250</v>
      </c>
      <c r="DD9" s="6"/>
      <c r="DE9" s="6"/>
      <c r="DF9" s="6"/>
      <c r="DG9" s="6"/>
      <c r="DH9" s="6"/>
      <c r="DI9" s="6"/>
      <c r="DJ9" s="6"/>
      <c r="DK9" s="6"/>
      <c r="DL9" s="6"/>
      <c r="DM9" s="6"/>
      <c r="DN9" s="6"/>
      <c r="DO9" s="6"/>
      <c r="DP9" s="6"/>
      <c r="DQ9" s="6"/>
      <c r="DR9" s="6"/>
      <c r="DS9" s="6"/>
      <c r="DT9" s="6"/>
      <c r="DU9" s="6"/>
      <c r="DV9" s="6"/>
      <c r="DW9" s="6"/>
      <c r="DX9" s="6"/>
    </row>
    <row r="10" spans="1:128 1063:1174" ht="15.75" customHeight="1" x14ac:dyDescent="0.15">
      <c r="A10" s="6" t="s">
        <v>1271</v>
      </c>
      <c r="B10" s="7"/>
      <c r="C10" s="7"/>
      <c r="D10" s="7"/>
      <c r="E10" s="6" t="s">
        <v>121</v>
      </c>
      <c r="F10" s="6" t="s">
        <v>1242</v>
      </c>
      <c r="G10" s="6" t="s">
        <v>1250</v>
      </c>
      <c r="DD10" s="6"/>
      <c r="DE10" s="6"/>
      <c r="DF10" s="6"/>
      <c r="DG10" s="6"/>
      <c r="DH10" s="6"/>
      <c r="DI10" s="6"/>
      <c r="DJ10" s="6"/>
      <c r="DK10" s="6"/>
      <c r="DL10" s="6"/>
      <c r="DM10" s="6"/>
      <c r="DN10" s="6"/>
      <c r="DO10" s="6"/>
      <c r="DP10" s="6"/>
      <c r="DQ10" s="6"/>
      <c r="DR10" s="6"/>
      <c r="DS10" s="6"/>
      <c r="DT10" s="6"/>
      <c r="DU10" s="6"/>
      <c r="DV10" s="6"/>
      <c r="DW10" s="6"/>
      <c r="DX10" s="6"/>
    </row>
    <row r="11" spans="1:128 1063:1174" ht="15.75" customHeight="1" x14ac:dyDescent="0.15">
      <c r="A11" s="6" t="s">
        <v>1255</v>
      </c>
      <c r="B11" s="6">
        <f>B12+B13</f>
        <v>1170</v>
      </c>
      <c r="C11" s="6"/>
      <c r="D11" s="6"/>
      <c r="E11" s="6" t="s">
        <v>122</v>
      </c>
      <c r="F11" s="6" t="s">
        <v>1241</v>
      </c>
      <c r="G11" s="6" t="s">
        <v>1250</v>
      </c>
      <c r="CZ11" s="6"/>
      <c r="DA11" s="6"/>
      <c r="DB11" s="6"/>
      <c r="DC11" s="6"/>
      <c r="DD11" s="6"/>
      <c r="DE11" s="6"/>
      <c r="DF11" s="6"/>
      <c r="DG11" s="6"/>
      <c r="DH11" s="6"/>
      <c r="DI11" s="6"/>
      <c r="DJ11" s="6"/>
      <c r="DK11" s="6"/>
      <c r="DL11" s="6"/>
      <c r="DM11" s="6"/>
      <c r="DN11" s="6"/>
      <c r="DO11" s="6"/>
      <c r="DP11" s="6"/>
      <c r="DQ11" s="6"/>
      <c r="DR11" s="6"/>
      <c r="DS11" s="6"/>
      <c r="DT11" s="6"/>
      <c r="DU11" s="6"/>
      <c r="DV11" s="6"/>
      <c r="DW11" s="6"/>
      <c r="DX11" s="6"/>
    </row>
    <row r="12" spans="1:128 1063:1174" ht="15.75" customHeight="1" x14ac:dyDescent="0.15">
      <c r="A12" s="6" t="s">
        <v>1256</v>
      </c>
      <c r="B12" s="6">
        <f>COUNTIF(G:G,"S")</f>
        <v>567</v>
      </c>
      <c r="C12" s="6"/>
      <c r="D12" s="6"/>
      <c r="E12" s="6" t="s">
        <v>123</v>
      </c>
      <c r="F12" s="6" t="s">
        <v>1241</v>
      </c>
      <c r="G12" s="6" t="s">
        <v>1250</v>
      </c>
      <c r="CZ12" s="6"/>
      <c r="DA12" s="6"/>
      <c r="DB12" s="6"/>
      <c r="DC12" s="6"/>
      <c r="DD12" s="6"/>
      <c r="DE12" s="6"/>
      <c r="DF12" s="6"/>
      <c r="DG12" s="6"/>
      <c r="DH12" s="6"/>
      <c r="DI12" s="6"/>
      <c r="DJ12" s="6"/>
      <c r="DK12" s="6"/>
      <c r="DL12" s="6"/>
      <c r="DM12" s="6"/>
      <c r="DN12" s="6"/>
      <c r="DO12" s="6"/>
      <c r="DP12" s="6"/>
      <c r="DQ12" s="6"/>
      <c r="DR12" s="6"/>
      <c r="DS12" s="6"/>
      <c r="DT12" s="6"/>
      <c r="DU12" s="6"/>
      <c r="DV12" s="6"/>
      <c r="DW12" s="6"/>
      <c r="DX12" s="6"/>
    </row>
    <row r="13" spans="1:128 1063:1174" ht="15.75" customHeight="1" x14ac:dyDescent="0.15">
      <c r="A13" s="6" t="s">
        <v>1257</v>
      </c>
      <c r="B13" s="6">
        <f>COUNTIF(G:G,"L")</f>
        <v>603</v>
      </c>
      <c r="C13" s="6"/>
      <c r="D13" s="6"/>
      <c r="E13" s="6" t="s">
        <v>124</v>
      </c>
      <c r="F13" s="6" t="s">
        <v>1241</v>
      </c>
      <c r="G13" s="6" t="s">
        <v>1250</v>
      </c>
      <c r="DE13" s="6"/>
      <c r="DF13" s="6"/>
      <c r="DG13" s="6"/>
      <c r="DH13" s="6"/>
      <c r="DI13" s="6"/>
      <c r="DJ13" s="6"/>
      <c r="DK13" s="6"/>
      <c r="DL13" s="6"/>
      <c r="DM13" s="6"/>
      <c r="DN13" s="6"/>
      <c r="DO13" s="6"/>
      <c r="DP13" s="6"/>
      <c r="DQ13" s="6"/>
      <c r="DR13" s="6"/>
      <c r="DS13" s="6"/>
      <c r="DT13" s="6"/>
      <c r="DU13" s="6"/>
      <c r="DV13" s="6"/>
      <c r="DW13" s="6"/>
      <c r="DX13" s="6"/>
    </row>
    <row r="14" spans="1:128 1063:1174" ht="15.75" customHeight="1" x14ac:dyDescent="0.15">
      <c r="A14" s="6" t="s">
        <v>1275</v>
      </c>
      <c r="B14" s="6">
        <f>COUNTIFS(F:F,"K",G:G,"S")</f>
        <v>488</v>
      </c>
      <c r="C14" s="6"/>
      <c r="D14" s="6"/>
      <c r="E14" s="6" t="s">
        <v>125</v>
      </c>
      <c r="F14" s="6" t="s">
        <v>1244</v>
      </c>
      <c r="G14" s="6" t="s">
        <v>1250</v>
      </c>
      <c r="DE14" s="6"/>
      <c r="DF14" s="6"/>
      <c r="DG14" s="6"/>
      <c r="DH14" s="6"/>
      <c r="DI14" s="6"/>
      <c r="DJ14" s="6"/>
      <c r="DK14" s="6"/>
      <c r="DL14" s="6"/>
      <c r="DM14" s="6"/>
      <c r="DN14" s="6"/>
      <c r="DO14" s="6"/>
      <c r="DP14" s="6"/>
      <c r="DQ14" s="6"/>
      <c r="DR14" s="6"/>
      <c r="DS14" s="6"/>
      <c r="DT14" s="6"/>
      <c r="DU14" s="6"/>
      <c r="DV14" s="6"/>
      <c r="DW14" s="6"/>
      <c r="DX14" s="6"/>
    </row>
    <row r="15" spans="1:128 1063:1174" ht="15.75" customHeight="1" x14ac:dyDescent="0.15">
      <c r="A15" s="6" t="s">
        <v>1287</v>
      </c>
      <c r="B15" s="6">
        <f>B14/B12</f>
        <v>0.86067019400352729</v>
      </c>
      <c r="C15" s="6"/>
      <c r="D15" s="6"/>
      <c r="E15" s="6" t="s">
        <v>126</v>
      </c>
      <c r="F15" s="6" t="s">
        <v>1245</v>
      </c>
      <c r="G15" s="6" t="s">
        <v>1250</v>
      </c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6"/>
      <c r="BB15" s="6"/>
      <c r="BC15" s="6"/>
      <c r="BD15" s="6"/>
      <c r="BE15" s="6"/>
      <c r="BF15" s="6"/>
      <c r="BG15" s="6"/>
      <c r="BH15" s="6"/>
      <c r="BI15" s="6"/>
      <c r="BJ15" s="6"/>
      <c r="BK15" s="6"/>
      <c r="BL15" s="6"/>
      <c r="BM15" s="6"/>
      <c r="BN15" s="6"/>
      <c r="BO15" s="6"/>
      <c r="BP15" s="6"/>
      <c r="BQ15" s="6"/>
      <c r="BR15" s="6"/>
      <c r="BS15" s="6"/>
      <c r="BT15" s="6"/>
      <c r="BU15" s="6"/>
      <c r="BV15" s="6"/>
      <c r="BW15" s="6"/>
      <c r="BX15" s="6"/>
      <c r="BY15" s="6"/>
      <c r="BZ15" s="6"/>
      <c r="CA15" s="6"/>
      <c r="CB15" s="6"/>
      <c r="CC15" s="6"/>
      <c r="CD15" s="6"/>
      <c r="CE15" s="6"/>
      <c r="CF15" s="6"/>
      <c r="CG15" s="6"/>
      <c r="CH15" s="6"/>
      <c r="CI15" s="6"/>
      <c r="CJ15" s="6"/>
      <c r="CK15" s="6"/>
      <c r="CL15" s="6"/>
      <c r="CM15" s="6"/>
      <c r="CN15" s="6"/>
      <c r="CO15" s="6"/>
      <c r="CP15" s="6"/>
      <c r="CQ15" s="6"/>
      <c r="CR15" s="6"/>
      <c r="CS15" s="6"/>
      <c r="CT15" s="6"/>
      <c r="CU15" s="6"/>
      <c r="CV15" s="6"/>
      <c r="CW15" s="6"/>
      <c r="CX15" s="6"/>
      <c r="CY15" s="6"/>
      <c r="CZ15" s="6"/>
      <c r="DA15" s="6"/>
      <c r="DB15" s="6"/>
      <c r="DC15" s="6"/>
      <c r="DD15" s="6"/>
      <c r="DE15" s="6"/>
      <c r="DF15" s="6"/>
      <c r="DG15" s="6"/>
      <c r="DH15" s="6"/>
      <c r="DI15" s="6"/>
      <c r="DJ15" s="6"/>
      <c r="DK15" s="6"/>
      <c r="DL15" s="6"/>
      <c r="DM15" s="6"/>
      <c r="DN15" s="6"/>
      <c r="DO15" s="6"/>
      <c r="DP15" s="6"/>
      <c r="DQ15" s="6"/>
      <c r="DR15" s="6"/>
      <c r="DS15" s="6"/>
      <c r="DT15" s="6"/>
      <c r="DU15" s="6"/>
      <c r="DV15" s="6"/>
      <c r="DW15" s="6"/>
      <c r="DX15" s="6"/>
    </row>
    <row r="16" spans="1:128 1063:1174" ht="15.75" customHeight="1" x14ac:dyDescent="0.15">
      <c r="A16" s="6" t="s">
        <v>1261</v>
      </c>
      <c r="B16" s="6">
        <f>COUNTIFS(F:F,"K",G:G,"L")</f>
        <v>425</v>
      </c>
      <c r="C16" s="6"/>
      <c r="D16" s="6"/>
      <c r="E16" s="6" t="s">
        <v>127</v>
      </c>
      <c r="F16" s="6" t="s">
        <v>1241</v>
      </c>
      <c r="G16" s="6" t="s">
        <v>1251</v>
      </c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6"/>
      <c r="AV16" s="6"/>
      <c r="AW16" s="6"/>
      <c r="AX16" s="6"/>
      <c r="AY16" s="6"/>
      <c r="AZ16" s="6"/>
      <c r="BA16" s="6"/>
      <c r="BB16" s="6"/>
      <c r="BC16" s="6"/>
      <c r="BD16" s="6"/>
      <c r="BE16" s="6"/>
      <c r="BF16" s="6"/>
      <c r="BG16" s="6"/>
      <c r="BH16" s="6"/>
      <c r="BI16" s="6"/>
      <c r="BJ16" s="6"/>
      <c r="BK16" s="6"/>
      <c r="BL16" s="6"/>
      <c r="BM16" s="6"/>
      <c r="BN16" s="6"/>
      <c r="BO16" s="6"/>
      <c r="BP16" s="6"/>
      <c r="BQ16" s="6"/>
      <c r="BR16" s="6"/>
      <c r="BS16" s="6"/>
      <c r="BT16" s="6"/>
      <c r="BU16" s="6"/>
      <c r="BV16" s="6"/>
      <c r="BW16" s="6"/>
      <c r="BX16" s="6"/>
      <c r="BY16" s="6"/>
      <c r="BZ16" s="6"/>
      <c r="CA16" s="6"/>
      <c r="CB16" s="6"/>
      <c r="CC16" s="6"/>
      <c r="CD16" s="6"/>
      <c r="CE16" s="6"/>
      <c r="CF16" s="6"/>
      <c r="CG16" s="6"/>
      <c r="CH16" s="6"/>
      <c r="CI16" s="6"/>
      <c r="CJ16" s="6"/>
      <c r="CK16" s="6"/>
      <c r="CL16" s="6"/>
      <c r="CM16" s="6"/>
      <c r="CN16" s="6"/>
      <c r="CO16" s="6"/>
      <c r="CP16" s="6"/>
      <c r="CQ16" s="6"/>
      <c r="CR16" s="6"/>
      <c r="CS16" s="6"/>
      <c r="CT16" s="6"/>
      <c r="CU16" s="6"/>
      <c r="CV16" s="6"/>
      <c r="CW16" s="6"/>
      <c r="CX16" s="6"/>
      <c r="CY16" s="6"/>
      <c r="CZ16" s="6"/>
      <c r="DA16" s="6"/>
      <c r="DB16" s="6"/>
      <c r="DC16" s="6"/>
      <c r="DD16" s="6"/>
      <c r="DE16" s="6"/>
      <c r="DF16" s="6"/>
      <c r="DG16" s="6"/>
      <c r="DH16" s="6"/>
      <c r="DI16" s="6"/>
      <c r="DJ16" s="6"/>
      <c r="DK16" s="6"/>
      <c r="DL16" s="6"/>
      <c r="DM16" s="6"/>
      <c r="DN16" s="6"/>
      <c r="DO16" s="6"/>
      <c r="DP16" s="6"/>
      <c r="DQ16" s="6"/>
      <c r="DR16" s="6"/>
      <c r="DS16" s="6"/>
      <c r="DT16" s="6"/>
      <c r="DU16" s="6"/>
      <c r="DV16" s="6"/>
      <c r="DW16" s="6"/>
      <c r="DX16" s="6"/>
    </row>
    <row r="17" spans="1:134" ht="15.75" customHeight="1" x14ac:dyDescent="0.15">
      <c r="A17" s="6" t="s">
        <v>1288</v>
      </c>
      <c r="B17" s="6">
        <f>B16/B13</f>
        <v>0.70480928689883915</v>
      </c>
      <c r="C17" s="6"/>
      <c r="D17" s="6"/>
      <c r="E17" s="6" t="s">
        <v>128</v>
      </c>
      <c r="F17" s="6" t="s">
        <v>1241</v>
      </c>
      <c r="G17" s="6" t="s">
        <v>1251</v>
      </c>
      <c r="CW17" s="6"/>
      <c r="CX17" s="6"/>
      <c r="CY17" s="6"/>
      <c r="CZ17" s="6"/>
      <c r="DA17" s="6"/>
      <c r="DB17" s="6"/>
      <c r="DC17" s="6"/>
      <c r="DD17" s="6"/>
      <c r="DE17" s="6"/>
      <c r="DF17" s="6"/>
      <c r="DG17" s="6"/>
      <c r="DH17" s="6"/>
      <c r="DI17" s="6"/>
      <c r="DJ17" s="6"/>
      <c r="DK17" s="6"/>
      <c r="DL17" s="6"/>
      <c r="DM17" s="6"/>
      <c r="DN17" s="6"/>
      <c r="DO17" s="6"/>
      <c r="DP17" s="6"/>
      <c r="DQ17" s="6"/>
      <c r="DR17" s="6"/>
      <c r="DS17" s="6"/>
      <c r="DT17" s="6"/>
      <c r="DU17" s="6"/>
      <c r="DV17" s="6"/>
      <c r="DW17" s="6"/>
      <c r="DX17" s="6"/>
    </row>
    <row r="18" spans="1:134" ht="15.75" customHeight="1" x14ac:dyDescent="0.15">
      <c r="A18" s="6" t="s">
        <v>1276</v>
      </c>
      <c r="B18" s="6">
        <f>COUNTIFS(F:F,"R",G:G,"S")</f>
        <v>12</v>
      </c>
      <c r="C18" s="6"/>
      <c r="D18" s="6"/>
      <c r="E18" s="6" t="s">
        <v>129</v>
      </c>
      <c r="F18" s="6" t="s">
        <v>1241</v>
      </c>
      <c r="G18" s="6" t="s">
        <v>1251</v>
      </c>
      <c r="CW18" s="6"/>
      <c r="CX18" s="6"/>
      <c r="CY18" s="6"/>
      <c r="CZ18" s="6"/>
      <c r="DA18" s="6"/>
      <c r="DB18" s="6"/>
      <c r="DC18" s="6"/>
      <c r="DD18" s="6"/>
      <c r="DE18" s="6"/>
      <c r="DF18" s="6"/>
      <c r="DG18" s="6"/>
      <c r="DH18" s="6"/>
      <c r="DI18" s="6"/>
      <c r="DJ18" s="6"/>
      <c r="DK18" s="6"/>
      <c r="DL18" s="6"/>
      <c r="DM18" s="6"/>
      <c r="DN18" s="6"/>
      <c r="DO18" s="6"/>
      <c r="DP18" s="6"/>
      <c r="DQ18" s="6"/>
      <c r="DR18" s="6"/>
      <c r="DS18" s="6"/>
      <c r="DT18" s="6"/>
      <c r="DU18" s="6"/>
      <c r="DV18" s="6"/>
      <c r="DW18" s="6"/>
      <c r="DX18" s="6"/>
    </row>
    <row r="19" spans="1:134" ht="15.75" customHeight="1" x14ac:dyDescent="0.15">
      <c r="A19" s="6" t="s">
        <v>1289</v>
      </c>
      <c r="B19" s="6">
        <f>B18/B12</f>
        <v>2.1164021164021163E-2</v>
      </c>
      <c r="C19" s="6"/>
      <c r="D19" s="6"/>
      <c r="E19" s="6" t="s">
        <v>130</v>
      </c>
      <c r="F19" s="6" t="s">
        <v>1241</v>
      </c>
      <c r="G19" s="6" t="s">
        <v>1251</v>
      </c>
      <c r="DQ19" s="6"/>
      <c r="DR19" s="6"/>
      <c r="DS19" s="6"/>
      <c r="DT19" s="6"/>
      <c r="DU19" s="6"/>
      <c r="DV19" s="6"/>
      <c r="DW19" s="6"/>
      <c r="DX19" s="6"/>
    </row>
    <row r="20" spans="1:134" ht="15.75" customHeight="1" x14ac:dyDescent="0.15">
      <c r="A20" s="6" t="s">
        <v>1272</v>
      </c>
      <c r="B20" s="6">
        <f>COUNTIFS(F:F,"R",G:G,"L")</f>
        <v>26</v>
      </c>
      <c r="C20" s="6"/>
      <c r="D20" s="6"/>
      <c r="E20" s="6" t="s">
        <v>131</v>
      </c>
      <c r="F20" s="6" t="s">
        <v>1241</v>
      </c>
      <c r="G20" s="6" t="s">
        <v>1251</v>
      </c>
      <c r="DQ20" s="6"/>
      <c r="DR20" s="6"/>
      <c r="DS20" s="6"/>
      <c r="DT20" s="6"/>
      <c r="DU20" s="6"/>
      <c r="DV20" s="6"/>
      <c r="DW20" s="6"/>
      <c r="DX20" s="6"/>
    </row>
    <row r="21" spans="1:134" ht="15.75" customHeight="1" x14ac:dyDescent="0.15">
      <c r="A21" s="6" t="s">
        <v>1290</v>
      </c>
      <c r="B21" s="6">
        <f>B20/B13</f>
        <v>4.3117744610281922E-2</v>
      </c>
      <c r="C21" s="6"/>
      <c r="D21" s="6"/>
      <c r="E21" s="6" t="s">
        <v>132</v>
      </c>
      <c r="F21" s="6" t="s">
        <v>1241</v>
      </c>
      <c r="G21" s="6" t="s">
        <v>1251</v>
      </c>
    </row>
    <row r="22" spans="1:134" ht="15.75" customHeight="1" x14ac:dyDescent="0.15">
      <c r="A22" s="6" t="s">
        <v>1277</v>
      </c>
      <c r="B22" s="6">
        <f>COUNTIFS(F:F,"N",G:G,"S")</f>
        <v>2</v>
      </c>
      <c r="C22" s="6"/>
      <c r="D22" s="6"/>
      <c r="E22" s="6" t="s">
        <v>133</v>
      </c>
      <c r="F22" s="6" t="s">
        <v>1241</v>
      </c>
      <c r="G22" s="6" t="s">
        <v>1251</v>
      </c>
    </row>
    <row r="23" spans="1:134" ht="15.75" customHeight="1" x14ac:dyDescent="0.15">
      <c r="A23" s="6" t="s">
        <v>1285</v>
      </c>
      <c r="B23" s="6">
        <f>B22/B12</f>
        <v>3.5273368606701938E-3</v>
      </c>
      <c r="C23" s="6"/>
      <c r="D23" s="6"/>
      <c r="E23" s="6" t="s">
        <v>134</v>
      </c>
      <c r="F23" s="6" t="s">
        <v>1241</v>
      </c>
      <c r="G23" s="6" t="s">
        <v>1251</v>
      </c>
      <c r="EB23" s="6"/>
      <c r="EC23" s="6"/>
      <c r="ED23" s="6"/>
    </row>
    <row r="24" spans="1:134" ht="15.75" customHeight="1" x14ac:dyDescent="0.15">
      <c r="A24" s="6" t="s">
        <v>1273</v>
      </c>
      <c r="B24" s="6">
        <f>COUNTIFS(F:F,"N",G:G,"L")</f>
        <v>8</v>
      </c>
      <c r="C24" s="6"/>
      <c r="D24" s="6"/>
      <c r="E24" s="6" t="s">
        <v>135</v>
      </c>
      <c r="F24" s="6" t="s">
        <v>1242</v>
      </c>
      <c r="G24" s="6" t="s">
        <v>1251</v>
      </c>
      <c r="EB24" s="6"/>
      <c r="EC24" s="6"/>
      <c r="ED24" s="6"/>
    </row>
    <row r="25" spans="1:134" ht="15.75" customHeight="1" x14ac:dyDescent="0.15">
      <c r="A25" s="6" t="s">
        <v>1286</v>
      </c>
      <c r="B25" s="6">
        <f>B24/B13</f>
        <v>1.3266998341625208E-2</v>
      </c>
      <c r="C25" s="6"/>
      <c r="D25" s="6"/>
      <c r="E25" s="6" t="s">
        <v>136</v>
      </c>
      <c r="F25" s="6" t="s">
        <v>1241</v>
      </c>
      <c r="G25" s="6" t="s">
        <v>1251</v>
      </c>
    </row>
    <row r="26" spans="1:134" s="9" customFormat="1" ht="15.75" customHeight="1" x14ac:dyDescent="0.15">
      <c r="A26" s="1" t="s">
        <v>1278</v>
      </c>
      <c r="B26" s="1">
        <f>COUNTIFS(F:F,"H",G:G,"S")</f>
        <v>25</v>
      </c>
      <c r="C26" s="1"/>
      <c r="D26" s="1">
        <v>2</v>
      </c>
      <c r="E26" s="9" t="s">
        <v>137</v>
      </c>
      <c r="F26" s="9" t="s">
        <v>1241</v>
      </c>
      <c r="G26" s="9" t="s">
        <v>1251</v>
      </c>
      <c r="H26" s="9">
        <v>34</v>
      </c>
      <c r="I26" s="9" t="s">
        <v>1266</v>
      </c>
      <c r="J26" s="9">
        <v>5</v>
      </c>
      <c r="K26" s="9">
        <v>5</v>
      </c>
      <c r="L26" s="9">
        <v>6</v>
      </c>
      <c r="M26" s="9" t="s">
        <v>1251</v>
      </c>
    </row>
    <row r="27" spans="1:134" ht="15.75" customHeight="1" x14ac:dyDescent="0.15">
      <c r="A27" s="6" t="s">
        <v>1283</v>
      </c>
      <c r="B27" s="6">
        <f>B26/B12</f>
        <v>4.4091710758377423E-2</v>
      </c>
      <c r="C27" s="6"/>
      <c r="D27" s="6"/>
      <c r="E27" s="6" t="s">
        <v>138</v>
      </c>
      <c r="F27" s="6" t="s">
        <v>1245</v>
      </c>
      <c r="G27" s="6" t="s">
        <v>1251</v>
      </c>
    </row>
    <row r="28" spans="1:134" ht="15.75" customHeight="1" x14ac:dyDescent="0.15">
      <c r="A28" s="6" t="s">
        <v>1274</v>
      </c>
      <c r="B28" s="6">
        <f>COUNTIFS(F:F,"H",G:G,"L")</f>
        <v>53</v>
      </c>
      <c r="C28" s="6"/>
      <c r="D28" s="6"/>
      <c r="E28" s="6" t="s">
        <v>139</v>
      </c>
      <c r="F28" s="6" t="s">
        <v>1245</v>
      </c>
      <c r="G28" s="6" t="s">
        <v>1251</v>
      </c>
    </row>
    <row r="29" spans="1:134" ht="15.75" customHeight="1" x14ac:dyDescent="0.15">
      <c r="A29" s="6" t="s">
        <v>1284</v>
      </c>
      <c r="B29" s="6">
        <f>B28/B13</f>
        <v>8.7893864013267001E-2</v>
      </c>
      <c r="C29" s="6"/>
      <c r="D29" s="6"/>
      <c r="E29" s="6" t="s">
        <v>140</v>
      </c>
      <c r="F29" s="6" t="s">
        <v>1245</v>
      </c>
      <c r="G29" s="6" t="s">
        <v>1251</v>
      </c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  <c r="BV29" s="6"/>
      <c r="BW29" s="6"/>
      <c r="BX29" s="6"/>
      <c r="BY29" s="6"/>
      <c r="BZ29" s="6"/>
      <c r="CA29" s="6"/>
      <c r="CB29" s="6"/>
      <c r="CC29" s="6"/>
      <c r="CD29" s="6"/>
      <c r="CE29" s="6"/>
      <c r="CF29" s="6"/>
      <c r="CG29" s="6"/>
      <c r="CH29" s="6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6"/>
      <c r="CT29" s="6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6"/>
      <c r="DK29" s="6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</row>
    <row r="30" spans="1:134" ht="15.75" customHeight="1" x14ac:dyDescent="0.15">
      <c r="A30" s="6" t="s">
        <v>1279</v>
      </c>
      <c r="B30" s="6">
        <f>COUNTIFS(F:F,"T",G:G,"S")</f>
        <v>39</v>
      </c>
      <c r="C30" s="6"/>
      <c r="D30" s="6"/>
      <c r="E30" s="8" t="s">
        <v>141</v>
      </c>
      <c r="F30" s="8"/>
      <c r="G30" s="6" t="s">
        <v>1251</v>
      </c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6"/>
      <c r="BB30" s="6"/>
      <c r="BC30" s="6"/>
      <c r="BD30" s="6"/>
      <c r="BE30" s="6"/>
      <c r="BF30" s="6"/>
      <c r="BG30" s="6"/>
      <c r="BH30" s="6"/>
      <c r="BI30" s="6"/>
      <c r="BJ30" s="6"/>
      <c r="BK30" s="6"/>
      <c r="BL30" s="6"/>
      <c r="BM30" s="6"/>
      <c r="BN30" s="6"/>
      <c r="BO30" s="6"/>
      <c r="BP30" s="6"/>
      <c r="BQ30" s="6"/>
      <c r="BR30" s="6"/>
      <c r="BS30" s="6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6"/>
      <c r="CH30" s="6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6"/>
      <c r="CT30" s="6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6"/>
      <c r="DK30" s="6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</row>
    <row r="31" spans="1:134" ht="15.75" customHeight="1" x14ac:dyDescent="0.15">
      <c r="A31" s="6" t="s">
        <v>1281</v>
      </c>
      <c r="B31" s="6">
        <f>B30/B12</f>
        <v>6.8783068783068779E-2</v>
      </c>
      <c r="C31" s="6"/>
      <c r="D31" s="6"/>
      <c r="E31" s="6" t="s">
        <v>142</v>
      </c>
      <c r="F31" s="6" t="s">
        <v>1245</v>
      </c>
      <c r="G31" s="6" t="s">
        <v>1251</v>
      </c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6"/>
      <c r="BN31" s="6"/>
      <c r="BO31" s="6"/>
      <c r="BP31" s="6"/>
      <c r="BQ31" s="6"/>
      <c r="BR31" s="6"/>
      <c r="BS31" s="6"/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6"/>
      <c r="CH31" s="6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6"/>
      <c r="CT31" s="6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6"/>
      <c r="DK31" s="6"/>
      <c r="DL31" s="6"/>
      <c r="DM31" s="6"/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</row>
    <row r="32" spans="1:134" ht="15.75" customHeight="1" x14ac:dyDescent="0.15">
      <c r="A32" s="6" t="s">
        <v>1280</v>
      </c>
      <c r="B32" s="6">
        <f>COUNTIFS(F:F,"T",G:G,"L")</f>
        <v>85</v>
      </c>
      <c r="C32" s="6"/>
      <c r="D32" s="6"/>
      <c r="E32" s="6" t="s">
        <v>143</v>
      </c>
      <c r="F32" s="6" t="s">
        <v>1247</v>
      </c>
      <c r="G32" s="6" t="s">
        <v>1251</v>
      </c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6"/>
      <c r="AW32" s="6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6"/>
      <c r="BN32" s="6"/>
      <c r="BO32" s="6"/>
      <c r="BP32" s="6"/>
      <c r="BQ32" s="6"/>
      <c r="BR32" s="6"/>
      <c r="BS32" s="6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6"/>
      <c r="CH32" s="6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6"/>
      <c r="CT32" s="6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6"/>
      <c r="DK32" s="6"/>
      <c r="DL32" s="6"/>
      <c r="DM32" s="6"/>
      <c r="DN32" s="6"/>
      <c r="DO32" s="6"/>
      <c r="DP32" s="6"/>
      <c r="DQ32" s="6"/>
      <c r="DR32" s="6"/>
      <c r="DS32" s="6"/>
      <c r="DT32" s="6"/>
      <c r="DU32" s="6"/>
      <c r="DV32" s="6"/>
      <c r="DW32" s="6"/>
      <c r="DX32" s="6"/>
    </row>
    <row r="33" spans="1:128" ht="15.75" customHeight="1" x14ac:dyDescent="0.15">
      <c r="A33" s="6" t="s">
        <v>1282</v>
      </c>
      <c r="B33" s="6">
        <f>B32/B13</f>
        <v>0.14096185737976782</v>
      </c>
      <c r="C33" s="6"/>
      <c r="D33" s="6"/>
      <c r="E33" s="6" t="s">
        <v>144</v>
      </c>
      <c r="F33" s="6" t="s">
        <v>1241</v>
      </c>
      <c r="G33" s="6" t="s">
        <v>1251</v>
      </c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6"/>
      <c r="AW33" s="6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6"/>
      <c r="BN33" s="6"/>
      <c r="BO33" s="6"/>
      <c r="BP33" s="6"/>
      <c r="BQ33" s="6"/>
      <c r="BR33" s="6"/>
      <c r="BS33" s="6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6"/>
      <c r="CH33" s="6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6"/>
      <c r="CT33" s="6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6"/>
      <c r="DK33" s="6"/>
      <c r="DL33" s="6"/>
      <c r="DM33" s="6"/>
      <c r="DN33" s="6"/>
      <c r="DO33" s="6"/>
      <c r="DP33" s="6"/>
      <c r="DQ33" s="6"/>
      <c r="DR33" s="6"/>
      <c r="DS33" s="6"/>
      <c r="DT33" s="6"/>
      <c r="DU33" s="6"/>
      <c r="DV33" s="6"/>
      <c r="DW33" s="6"/>
      <c r="DX33" s="6"/>
    </row>
    <row r="34" spans="1:128" ht="15.75" customHeight="1" x14ac:dyDescent="0.15">
      <c r="A34" s="6" t="s">
        <v>1291</v>
      </c>
      <c r="B34" s="6">
        <f>COUNTIFS(F:F,"U",G:G,"S")</f>
        <v>1</v>
      </c>
      <c r="C34" s="6"/>
      <c r="D34" s="6"/>
      <c r="E34" s="6" t="s">
        <v>145</v>
      </c>
      <c r="F34" s="6" t="s">
        <v>1242</v>
      </c>
      <c r="G34" s="6" t="s">
        <v>1251</v>
      </c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6"/>
      <c r="AW34" s="6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6"/>
      <c r="BN34" s="6"/>
      <c r="BO34" s="6"/>
      <c r="BP34" s="6"/>
      <c r="BQ34" s="6"/>
      <c r="BR34" s="6"/>
      <c r="BS34" s="6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6"/>
      <c r="CH34" s="6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6"/>
      <c r="CT34" s="6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6"/>
      <c r="DK34" s="6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</row>
    <row r="35" spans="1:128" ht="15.75" customHeight="1" x14ac:dyDescent="0.15">
      <c r="A35" s="6" t="s">
        <v>1292</v>
      </c>
      <c r="B35" s="6">
        <f>B34/B12</f>
        <v>1.7636684303350969E-3</v>
      </c>
      <c r="C35" s="6"/>
      <c r="D35" s="6"/>
      <c r="E35" s="6" t="s">
        <v>146</v>
      </c>
      <c r="F35" s="6" t="s">
        <v>1245</v>
      </c>
      <c r="G35" s="6" t="s">
        <v>1251</v>
      </c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6"/>
      <c r="AW35" s="6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6"/>
      <c r="BN35" s="6"/>
      <c r="BO35" s="6"/>
      <c r="BP35" s="6"/>
      <c r="BQ35" s="6"/>
      <c r="BR35" s="6"/>
      <c r="BS35" s="6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6"/>
      <c r="CH35" s="6"/>
      <c r="CI35" s="6"/>
      <c r="CJ35" s="6"/>
      <c r="CK35" s="6"/>
      <c r="CL35" s="6"/>
      <c r="CM35" s="6"/>
      <c r="CN35" s="6"/>
      <c r="CO35" s="6"/>
      <c r="CP35" s="6"/>
      <c r="CQ35" s="6"/>
      <c r="CR35" s="6"/>
      <c r="CS35" s="6"/>
      <c r="CT35" s="6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6"/>
      <c r="DK35" s="6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</row>
    <row r="36" spans="1:128" ht="15.75" customHeight="1" x14ac:dyDescent="0.15">
      <c r="A36" s="6" t="s">
        <v>1294</v>
      </c>
      <c r="B36" s="6">
        <f>COUNTIFS(F:F,"U",G:G,"L")</f>
        <v>4</v>
      </c>
      <c r="C36" s="6"/>
      <c r="D36" s="6"/>
      <c r="E36" s="6" t="s">
        <v>147</v>
      </c>
      <c r="F36" s="6" t="s">
        <v>1242</v>
      </c>
      <c r="G36" s="6" t="s">
        <v>1251</v>
      </c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6"/>
      <c r="AW36" s="6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6"/>
      <c r="BN36" s="6"/>
      <c r="BO36" s="6"/>
      <c r="BP36" s="6"/>
      <c r="BQ36" s="6"/>
      <c r="BR36" s="6"/>
      <c r="BS36" s="6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6"/>
      <c r="CH36" s="6"/>
      <c r="CI36" s="6"/>
      <c r="CJ36" s="6"/>
      <c r="CK36" s="6"/>
      <c r="CL36" s="6"/>
      <c r="CM36" s="6"/>
      <c r="CN36" s="6"/>
      <c r="CO36" s="6"/>
      <c r="CP36" s="6"/>
      <c r="CQ36" s="6"/>
      <c r="CR36" s="6"/>
      <c r="CS36" s="6"/>
      <c r="CT36" s="6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6"/>
      <c r="DK36" s="6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</row>
    <row r="37" spans="1:128" ht="15.75" customHeight="1" x14ac:dyDescent="0.15">
      <c r="A37" s="6" t="s">
        <v>1293</v>
      </c>
      <c r="B37" s="6">
        <f>B36/B13</f>
        <v>6.6334991708126038E-3</v>
      </c>
      <c r="C37" s="6"/>
      <c r="D37" s="6"/>
      <c r="E37" s="6" t="s">
        <v>148</v>
      </c>
      <c r="F37" s="6" t="s">
        <v>1241</v>
      </c>
      <c r="G37" s="6" t="s">
        <v>1250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6"/>
      <c r="AW37" s="6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6"/>
      <c r="BN37" s="6"/>
      <c r="BO37" s="6"/>
      <c r="BP37" s="6"/>
      <c r="BQ37" s="6"/>
      <c r="BR37" s="6"/>
      <c r="BS37" s="6"/>
      <c r="BT37" s="6"/>
      <c r="BU37" s="6"/>
      <c r="BV37" s="6"/>
      <c r="BW37" s="6"/>
      <c r="BX37" s="6"/>
      <c r="BY37" s="6"/>
      <c r="BZ37" s="6"/>
      <c r="CA37" s="6"/>
      <c r="CB37" s="6"/>
      <c r="CC37" s="6"/>
      <c r="CD37" s="6"/>
      <c r="CE37" s="6"/>
      <c r="CF37" s="6"/>
      <c r="CG37" s="6"/>
      <c r="CH37" s="6"/>
      <c r="CI37" s="6"/>
      <c r="CJ37" s="6"/>
      <c r="CK37" s="6"/>
      <c r="CL37" s="6"/>
      <c r="CM37" s="6"/>
      <c r="CN37" s="6"/>
      <c r="CO37" s="6"/>
      <c r="CP37" s="6"/>
      <c r="CQ37" s="6"/>
      <c r="CR37" s="6"/>
      <c r="CS37" s="6"/>
      <c r="CT37" s="6"/>
      <c r="CU37" s="6"/>
      <c r="CV37" s="6"/>
      <c r="CW37" s="6"/>
      <c r="CX37" s="6"/>
      <c r="CY37" s="6"/>
      <c r="CZ37" s="6"/>
      <c r="DA37" s="6"/>
      <c r="DB37" s="6"/>
      <c r="DC37" s="6"/>
      <c r="DD37" s="6"/>
      <c r="DE37" s="6"/>
      <c r="DF37" s="6"/>
      <c r="DG37" s="6"/>
      <c r="DH37" s="6"/>
      <c r="DI37" s="6"/>
      <c r="DJ37" s="6"/>
      <c r="DK37" s="6"/>
      <c r="DL37" s="6"/>
      <c r="DM37" s="6"/>
      <c r="DN37" s="6"/>
      <c r="DO37" s="6"/>
      <c r="DP37" s="6"/>
      <c r="DQ37" s="6"/>
      <c r="DR37" s="6"/>
      <c r="DS37" s="6"/>
      <c r="DT37" s="6"/>
      <c r="DU37" s="6"/>
      <c r="DV37" s="6"/>
      <c r="DW37" s="6"/>
      <c r="DX37" s="6"/>
    </row>
    <row r="38" spans="1:128" ht="15.75" customHeight="1" x14ac:dyDescent="0.15">
      <c r="B38" s="6"/>
      <c r="C38" s="6"/>
      <c r="D38" s="6"/>
      <c r="E38" s="6" t="s">
        <v>149</v>
      </c>
      <c r="F38" s="6" t="s">
        <v>1241</v>
      </c>
      <c r="G38" s="6" t="s">
        <v>1250</v>
      </c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6"/>
      <c r="AW38" s="6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6"/>
      <c r="BN38" s="6"/>
      <c r="BO38" s="6"/>
      <c r="BP38" s="6"/>
      <c r="BQ38" s="6"/>
      <c r="BR38" s="6"/>
      <c r="BS38" s="6"/>
      <c r="BT38" s="6"/>
      <c r="BU38" s="6"/>
      <c r="BV38" s="6"/>
      <c r="BW38" s="6"/>
      <c r="BX38" s="6"/>
      <c r="BY38" s="6"/>
      <c r="BZ38" s="6"/>
      <c r="CA38" s="6"/>
      <c r="CB38" s="6"/>
      <c r="CC38" s="6"/>
      <c r="CD38" s="6"/>
      <c r="CE38" s="6"/>
      <c r="CF38" s="6"/>
      <c r="CG38" s="6"/>
      <c r="CH38" s="6"/>
      <c r="CI38" s="6"/>
      <c r="CJ38" s="6"/>
      <c r="CK38" s="6"/>
      <c r="CL38" s="6"/>
      <c r="CM38" s="6"/>
      <c r="CN38" s="6"/>
      <c r="CO38" s="6"/>
      <c r="CP38" s="6"/>
      <c r="CQ38" s="6"/>
      <c r="CR38" s="6"/>
      <c r="CS38" s="6"/>
      <c r="CT38" s="6"/>
      <c r="CU38" s="6"/>
      <c r="CV38" s="6"/>
      <c r="CW38" s="6"/>
      <c r="CX38" s="6"/>
      <c r="CY38" s="6"/>
      <c r="CZ38" s="6"/>
      <c r="DA38" s="6"/>
      <c r="DB38" s="6"/>
      <c r="DC38" s="6"/>
      <c r="DD38" s="6"/>
      <c r="DE38" s="6"/>
      <c r="DF38" s="6"/>
      <c r="DG38" s="6"/>
      <c r="DH38" s="6"/>
      <c r="DI38" s="6"/>
      <c r="DJ38" s="6"/>
      <c r="DK38" s="6"/>
      <c r="DL38" s="6"/>
      <c r="DM38" s="6"/>
      <c r="DN38" s="6"/>
      <c r="DO38" s="6"/>
      <c r="DP38" s="6"/>
      <c r="DQ38" s="6"/>
      <c r="DR38" s="6"/>
      <c r="DS38" s="6"/>
      <c r="DT38" s="6"/>
      <c r="DU38" s="6"/>
      <c r="DV38" s="6"/>
      <c r="DW38" s="6"/>
      <c r="DX38" s="6"/>
    </row>
    <row r="39" spans="1:128" ht="15.75" customHeight="1" x14ac:dyDescent="0.15">
      <c r="B39" s="6"/>
      <c r="C39" s="6"/>
      <c r="D39" s="6"/>
      <c r="E39" s="6" t="s">
        <v>150</v>
      </c>
      <c r="F39" s="6" t="s">
        <v>1241</v>
      </c>
      <c r="G39" s="6" t="s">
        <v>1250</v>
      </c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6"/>
      <c r="AW39" s="6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6"/>
      <c r="BN39" s="6"/>
      <c r="BO39" s="6"/>
      <c r="BP39" s="6"/>
      <c r="BQ39" s="6"/>
      <c r="BR39" s="6"/>
      <c r="BS39" s="6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6"/>
      <c r="CH39" s="6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6"/>
      <c r="CT39" s="6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6"/>
      <c r="DK39" s="6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</row>
    <row r="40" spans="1:128" ht="15.75" customHeight="1" x14ac:dyDescent="0.15">
      <c r="A40" s="6" t="s">
        <v>1311</v>
      </c>
      <c r="B40" s="6">
        <f>COUNTIF(I:I,"w")</f>
        <v>33</v>
      </c>
      <c r="C40" s="6"/>
      <c r="D40" s="6"/>
      <c r="E40" s="6" t="s">
        <v>151</v>
      </c>
      <c r="F40" s="6" t="s">
        <v>1241</v>
      </c>
      <c r="G40" s="6" t="s">
        <v>1250</v>
      </c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6"/>
      <c r="AW40" s="6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6"/>
      <c r="BN40" s="6"/>
      <c r="BO40" s="6"/>
      <c r="BP40" s="6"/>
      <c r="BQ40" s="6"/>
      <c r="BR40" s="6"/>
      <c r="BS40" s="6"/>
      <c r="BT40" s="6"/>
      <c r="BU40" s="6"/>
      <c r="BV40" s="6"/>
      <c r="BW40" s="6"/>
      <c r="BX40" s="6"/>
      <c r="BY40" s="6"/>
      <c r="BZ40" s="6"/>
      <c r="CA40" s="6"/>
      <c r="CB40" s="6"/>
      <c r="CC40" s="6"/>
      <c r="CD40" s="6"/>
      <c r="CE40" s="6"/>
      <c r="CF40" s="6"/>
      <c r="CG40" s="6"/>
      <c r="CH40" s="6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6"/>
      <c r="CT40" s="6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6"/>
      <c r="DK40" s="6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</row>
    <row r="41" spans="1:128" ht="15.75" customHeight="1" x14ac:dyDescent="0.15">
      <c r="A41" s="6" t="s">
        <v>1310</v>
      </c>
      <c r="B41" s="6">
        <f>COUNTIF(I:I,"m")</f>
        <v>30</v>
      </c>
      <c r="C41" s="6"/>
      <c r="D41" s="6"/>
      <c r="E41" s="6" t="s">
        <v>152</v>
      </c>
      <c r="F41" s="6" t="s">
        <v>1242</v>
      </c>
      <c r="G41" s="6" t="s">
        <v>1250</v>
      </c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6"/>
      <c r="AY41" s="6"/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6"/>
      <c r="BN41" s="6"/>
      <c r="BO41" s="6"/>
      <c r="BP41" s="6"/>
      <c r="BQ41" s="6"/>
      <c r="BR41" s="6"/>
      <c r="BS41" s="6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6"/>
      <c r="CH41" s="6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6"/>
      <c r="CT41" s="6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6"/>
      <c r="DK41" s="6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</row>
    <row r="42" spans="1:128" ht="15.75" customHeight="1" x14ac:dyDescent="0.15">
      <c r="A42" s="6" t="s">
        <v>1312</v>
      </c>
      <c r="B42" s="6">
        <f>B40+B41</f>
        <v>63</v>
      </c>
      <c r="C42" s="6"/>
      <c r="D42" s="6"/>
      <c r="E42" s="6" t="s">
        <v>153</v>
      </c>
      <c r="F42" s="6" t="s">
        <v>1241</v>
      </c>
      <c r="G42" s="6" t="s">
        <v>1250</v>
      </c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6"/>
      <c r="AW42" s="6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6"/>
      <c r="BN42" s="6"/>
      <c r="BO42" s="6"/>
      <c r="BP42" s="6"/>
      <c r="BQ42" s="6"/>
      <c r="BR42" s="6"/>
      <c r="BS42" s="6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6"/>
      <c r="CH42" s="6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6"/>
      <c r="CT42" s="6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6"/>
      <c r="DK42" s="6"/>
      <c r="DL42" s="6"/>
      <c r="DM42" s="6"/>
      <c r="DN42" s="6"/>
      <c r="DO42" s="6"/>
      <c r="DP42" s="6"/>
      <c r="DQ42" s="6"/>
      <c r="DR42" s="6"/>
      <c r="DS42" s="6"/>
      <c r="DT42" s="6"/>
      <c r="DU42" s="6"/>
      <c r="DV42" s="6"/>
      <c r="DW42" s="6"/>
      <c r="DX42" s="6"/>
    </row>
    <row r="43" spans="1:128" ht="15.75" customHeight="1" x14ac:dyDescent="0.15">
      <c r="B43" s="6"/>
      <c r="C43" s="6"/>
      <c r="D43" s="6"/>
      <c r="E43" s="6" t="s">
        <v>154</v>
      </c>
      <c r="F43" s="6" t="s">
        <v>1242</v>
      </c>
      <c r="G43" s="6" t="s">
        <v>1250</v>
      </c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6"/>
      <c r="AW43" s="6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6"/>
      <c r="BN43" s="6"/>
      <c r="BO43" s="6"/>
      <c r="BP43" s="6"/>
      <c r="BQ43" s="6"/>
      <c r="BR43" s="6"/>
      <c r="BS43" s="6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6"/>
      <c r="CH43" s="6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6"/>
      <c r="CT43" s="6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6"/>
      <c r="DK43" s="6"/>
      <c r="DL43" s="6"/>
      <c r="DM43" s="6"/>
      <c r="DN43" s="6"/>
      <c r="DO43" s="6"/>
      <c r="DP43" s="6"/>
      <c r="DQ43" s="6"/>
      <c r="DR43" s="6"/>
      <c r="DS43" s="6"/>
      <c r="DT43" s="6"/>
      <c r="DU43" s="6"/>
      <c r="DV43" s="6"/>
      <c r="DW43" s="6"/>
      <c r="DX43" s="6"/>
    </row>
    <row r="44" spans="1:128" ht="15.75" customHeight="1" x14ac:dyDescent="0.15">
      <c r="A44" s="6"/>
      <c r="B44" s="6"/>
      <c r="C44" s="6"/>
      <c r="D44" s="6"/>
      <c r="E44" s="6" t="s">
        <v>155</v>
      </c>
      <c r="F44" s="6" t="s">
        <v>1241</v>
      </c>
      <c r="G44" s="6" t="s">
        <v>1250</v>
      </c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6"/>
      <c r="AW44" s="6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6"/>
      <c r="BN44" s="6"/>
      <c r="BO44" s="6"/>
      <c r="BP44" s="6"/>
      <c r="BQ44" s="6"/>
      <c r="BR44" s="6"/>
      <c r="BS44" s="6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6"/>
      <c r="CH44" s="6"/>
      <c r="CI44" s="6"/>
      <c r="CJ44" s="6"/>
      <c r="CK44" s="6"/>
      <c r="CL44" s="6"/>
      <c r="CM44" s="6"/>
      <c r="CN44" s="6"/>
      <c r="CO44" s="6"/>
      <c r="CP44" s="6"/>
      <c r="CQ44" s="6"/>
      <c r="CR44" s="6"/>
      <c r="CS44" s="6"/>
      <c r="CT44" s="6"/>
      <c r="CU44" s="6"/>
      <c r="CV44" s="6"/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6"/>
      <c r="DK44" s="6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</row>
    <row r="45" spans="1:128" ht="15.75" customHeight="1" x14ac:dyDescent="0.15">
      <c r="A45" s="6"/>
      <c r="B45" s="6"/>
      <c r="C45" s="6"/>
      <c r="D45" s="6"/>
      <c r="E45" s="6" t="s">
        <v>156</v>
      </c>
      <c r="F45" s="6" t="s">
        <v>1245</v>
      </c>
      <c r="G45" s="6" t="s">
        <v>1250</v>
      </c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6"/>
      <c r="AW45" s="6"/>
      <c r="AX45" s="6"/>
      <c r="AY45" s="6"/>
      <c r="AZ45" s="6"/>
      <c r="BA45" s="6"/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6"/>
      <c r="BN45" s="6"/>
      <c r="BO45" s="6"/>
      <c r="BP45" s="6"/>
      <c r="BQ45" s="6"/>
      <c r="BR45" s="6"/>
      <c r="BS45" s="6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6"/>
      <c r="CH45" s="6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6"/>
      <c r="CT45" s="6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6"/>
      <c r="DK45" s="6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</row>
    <row r="46" spans="1:128" ht="15.75" customHeight="1" x14ac:dyDescent="0.15">
      <c r="A46" s="6"/>
      <c r="B46" s="6"/>
      <c r="C46" s="6"/>
      <c r="D46" s="6"/>
      <c r="E46" s="6" t="s">
        <v>157</v>
      </c>
      <c r="F46" s="6" t="s">
        <v>1241</v>
      </c>
      <c r="G46" s="6" t="s">
        <v>1250</v>
      </c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6"/>
      <c r="AW46" s="6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6"/>
      <c r="BN46" s="6"/>
      <c r="BO46" s="6"/>
      <c r="BP46" s="6"/>
      <c r="BQ46" s="6"/>
      <c r="BR46" s="6"/>
      <c r="BS46" s="6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6"/>
      <c r="CH46" s="6"/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6"/>
      <c r="CT46" s="6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6"/>
      <c r="DK46" s="6"/>
      <c r="DL46" s="6"/>
      <c r="DM46" s="6"/>
      <c r="DN46" s="6"/>
      <c r="DO46" s="6"/>
      <c r="DP46" s="6"/>
      <c r="DQ46" s="6"/>
      <c r="DR46" s="6"/>
      <c r="DS46" s="6"/>
      <c r="DT46" s="6"/>
      <c r="DU46" s="6"/>
      <c r="DV46" s="6"/>
      <c r="DW46" s="6"/>
      <c r="DX46" s="6"/>
    </row>
    <row r="47" spans="1:128" ht="15.75" customHeight="1" x14ac:dyDescent="0.15">
      <c r="B47" s="6"/>
      <c r="C47" s="6"/>
      <c r="D47" s="6"/>
      <c r="E47" s="6" t="s">
        <v>158</v>
      </c>
      <c r="F47" s="6" t="s">
        <v>1245</v>
      </c>
      <c r="G47" s="6" t="s">
        <v>1250</v>
      </c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6"/>
      <c r="AW47" s="6"/>
      <c r="AX47" s="6"/>
      <c r="AY47" s="6"/>
      <c r="AZ47" s="6"/>
      <c r="BA47" s="6"/>
      <c r="BB47" s="6"/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6"/>
      <c r="BN47" s="6"/>
      <c r="BO47" s="6"/>
      <c r="BP47" s="6"/>
      <c r="BQ47" s="6"/>
      <c r="BR47" s="6"/>
      <c r="BS47" s="6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6"/>
      <c r="CH47" s="6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6"/>
      <c r="CT47" s="6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6"/>
      <c r="DK47" s="6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</row>
    <row r="48" spans="1:128" s="9" customFormat="1" ht="15.75" customHeight="1" x14ac:dyDescent="0.15">
      <c r="D48" s="9">
        <v>3</v>
      </c>
      <c r="E48" s="9" t="s">
        <v>159</v>
      </c>
      <c r="F48" s="9" t="s">
        <v>1241</v>
      </c>
      <c r="G48" s="9" t="s">
        <v>1250</v>
      </c>
      <c r="H48" s="9">
        <v>56</v>
      </c>
      <c r="I48" s="9" t="s">
        <v>1267</v>
      </c>
      <c r="J48" s="9">
        <v>5</v>
      </c>
      <c r="K48" s="9">
        <v>0</v>
      </c>
      <c r="L48" s="9">
        <v>1</v>
      </c>
      <c r="M48" s="9" t="s">
        <v>1250</v>
      </c>
    </row>
    <row r="49" spans="1:128" ht="15.75" customHeight="1" x14ac:dyDescent="0.15">
      <c r="A49" s="6" t="s">
        <v>1314</v>
      </c>
      <c r="B49" s="6">
        <f>_xlfn.MAXIFS(L:L,G:G,"S")</f>
        <v>8</v>
      </c>
      <c r="C49" s="6"/>
      <c r="D49" s="6"/>
      <c r="E49" s="6" t="s">
        <v>160</v>
      </c>
      <c r="F49" s="6" t="s">
        <v>1245</v>
      </c>
      <c r="G49" s="6" t="s">
        <v>1250</v>
      </c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6"/>
      <c r="AW49" s="6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6"/>
      <c r="BN49" s="6"/>
      <c r="BO49" s="6"/>
      <c r="BP49" s="6"/>
      <c r="BQ49" s="6"/>
      <c r="BR49" s="6"/>
      <c r="BS49" s="6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6"/>
      <c r="CH49" s="6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6"/>
      <c r="CT49" s="6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6"/>
      <c r="DK49" s="6"/>
      <c r="DL49" s="6"/>
      <c r="DM49" s="6"/>
      <c r="DN49" s="6"/>
      <c r="DO49" s="6"/>
      <c r="DP49" s="6"/>
      <c r="DQ49" s="6"/>
      <c r="DR49" s="6"/>
      <c r="DS49" s="6"/>
      <c r="DT49" s="6"/>
      <c r="DU49" s="6"/>
      <c r="DV49" s="6"/>
      <c r="DW49" s="6"/>
      <c r="DX49" s="6"/>
    </row>
    <row r="50" spans="1:128" ht="15.75" customHeight="1" x14ac:dyDescent="0.15">
      <c r="A50" s="6" t="s">
        <v>1313</v>
      </c>
      <c r="B50" s="6">
        <f>_xlfn.MAXIFS(K:K,G:G,"L")</f>
        <v>7</v>
      </c>
      <c r="C50" s="6"/>
      <c r="D50" s="6"/>
      <c r="E50" s="6" t="s">
        <v>161</v>
      </c>
      <c r="F50" s="6" t="s">
        <v>1241</v>
      </c>
      <c r="G50" s="6" t="s">
        <v>1250</v>
      </c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6"/>
      <c r="AT50" s="6"/>
      <c r="AU50" s="6"/>
      <c r="AV50" s="6"/>
      <c r="AW50" s="6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6"/>
      <c r="BN50" s="6"/>
      <c r="BO50" s="6"/>
      <c r="BP50" s="6"/>
      <c r="BQ50" s="6"/>
      <c r="BR50" s="6"/>
      <c r="BS50" s="6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6"/>
      <c r="CH50" s="6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6"/>
      <c r="CT50" s="6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6"/>
      <c r="DK50" s="6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</row>
    <row r="51" spans="1:128" ht="15.75" customHeight="1" x14ac:dyDescent="0.15">
      <c r="A51" s="6" t="s">
        <v>1315</v>
      </c>
      <c r="B51" s="6">
        <f>_xlfn.MINIFS(L:L,G:G,"S")</f>
        <v>0</v>
      </c>
      <c r="C51" s="6"/>
      <c r="D51" s="6"/>
      <c r="E51" s="6" t="s">
        <v>162</v>
      </c>
      <c r="F51" s="6" t="s">
        <v>1241</v>
      </c>
      <c r="G51" s="6" t="s">
        <v>1250</v>
      </c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6"/>
      <c r="AW51" s="6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6"/>
      <c r="BO51" s="6"/>
      <c r="BP51" s="6"/>
      <c r="BQ51" s="6"/>
      <c r="BR51" s="6"/>
      <c r="BS51" s="6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6"/>
      <c r="CH51" s="6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6"/>
      <c r="CT51" s="6"/>
      <c r="CU51" s="6"/>
      <c r="CV51" s="6"/>
      <c r="CW51" s="6"/>
      <c r="CX51" s="6"/>
      <c r="CY51" s="6"/>
      <c r="CZ51" s="6"/>
      <c r="DA51" s="6"/>
      <c r="DB51" s="6"/>
      <c r="DC51" s="6"/>
      <c r="DD51" s="6"/>
      <c r="DE51" s="6"/>
      <c r="DF51" s="6"/>
      <c r="DG51" s="6"/>
      <c r="DH51" s="6"/>
      <c r="DI51" s="6"/>
      <c r="DJ51" s="6"/>
      <c r="DK51" s="6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</row>
    <row r="52" spans="1:128" ht="15.75" customHeight="1" x14ac:dyDescent="0.15">
      <c r="A52" s="6" t="s">
        <v>1316</v>
      </c>
      <c r="B52" s="6">
        <f>_xlfn.MINIFS(K:K,G:G,"L")</f>
        <v>1</v>
      </c>
      <c r="C52" s="6"/>
      <c r="D52" s="6"/>
      <c r="E52" s="6" t="s">
        <v>163</v>
      </c>
      <c r="F52" s="6" t="s">
        <v>1241</v>
      </c>
      <c r="G52" s="6" t="s">
        <v>1250</v>
      </c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6"/>
      <c r="AW52" s="6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6"/>
      <c r="BO52" s="6"/>
      <c r="BP52" s="6"/>
      <c r="BQ52" s="6"/>
      <c r="BR52" s="6"/>
      <c r="BS52" s="6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6"/>
      <c r="CH52" s="6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6"/>
      <c r="CT52" s="6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6"/>
      <c r="DK52" s="6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</row>
    <row r="53" spans="1:128" ht="15.75" customHeight="1" x14ac:dyDescent="0.15">
      <c r="A53" s="6" t="s">
        <v>1317</v>
      </c>
      <c r="B53" s="6">
        <f>AVERAGE(L:L)</f>
        <v>2.4920634920634921</v>
      </c>
      <c r="C53" s="6"/>
      <c r="D53" s="6"/>
      <c r="E53" s="6" t="s">
        <v>164</v>
      </c>
      <c r="F53" s="6" t="s">
        <v>1241</v>
      </c>
      <c r="G53" s="6" t="s">
        <v>1250</v>
      </c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6"/>
      <c r="AW53" s="6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6"/>
      <c r="BN53" s="6"/>
      <c r="BO53" s="6"/>
      <c r="BP53" s="6"/>
      <c r="BQ53" s="6"/>
      <c r="BR53" s="6"/>
      <c r="BS53" s="6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6"/>
      <c r="CH53" s="6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6"/>
      <c r="CT53" s="6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6"/>
      <c r="DK53" s="6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</row>
    <row r="54" spans="1:128" ht="15.75" customHeight="1" x14ac:dyDescent="0.15">
      <c r="A54" s="6" t="s">
        <v>1318</v>
      </c>
      <c r="B54" s="6">
        <f>AVERAGE(K:K)</f>
        <v>3.3253968253968256</v>
      </c>
      <c r="C54" s="6"/>
      <c r="D54" s="6"/>
      <c r="E54" s="6" t="s">
        <v>165</v>
      </c>
      <c r="F54" s="6" t="s">
        <v>1241</v>
      </c>
      <c r="G54" s="6" t="s">
        <v>1250</v>
      </c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6"/>
      <c r="AW54" s="6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6"/>
      <c r="BN54" s="6"/>
      <c r="BO54" s="6"/>
      <c r="BP54" s="6"/>
      <c r="BQ54" s="6"/>
      <c r="BR54" s="6"/>
      <c r="BS54" s="6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6"/>
      <c r="CH54" s="6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6"/>
      <c r="CT54" s="6"/>
      <c r="CU54" s="6"/>
      <c r="CV54" s="6"/>
      <c r="CW54" s="6"/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6"/>
      <c r="DK54" s="6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</row>
    <row r="55" spans="1:128" ht="15.75" customHeight="1" x14ac:dyDescent="0.15">
      <c r="A55" s="6" t="s">
        <v>1319</v>
      </c>
      <c r="B55" s="6">
        <f>MEDIAN(L:L)</f>
        <v>2</v>
      </c>
      <c r="C55" s="6"/>
      <c r="D55" s="6"/>
      <c r="E55" s="6" t="s">
        <v>166</v>
      </c>
      <c r="F55" s="6" t="s">
        <v>1242</v>
      </c>
      <c r="G55" s="6" t="s">
        <v>1251</v>
      </c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6"/>
      <c r="AW55" s="6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6"/>
      <c r="BN55" s="6"/>
      <c r="BO55" s="6"/>
      <c r="BP55" s="6"/>
      <c r="BQ55" s="6"/>
      <c r="BR55" s="6"/>
      <c r="BS55" s="6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6"/>
      <c r="CH55" s="6"/>
      <c r="CI55" s="6"/>
      <c r="CJ55" s="6"/>
      <c r="CK55" s="6"/>
      <c r="CL55" s="6"/>
      <c r="CM55" s="6"/>
      <c r="CN55" s="6"/>
      <c r="CO55" s="6"/>
      <c r="CP55" s="6"/>
      <c r="CQ55" s="6"/>
      <c r="CR55" s="6"/>
      <c r="CS55" s="6"/>
      <c r="CT55" s="6"/>
      <c r="CU55" s="6"/>
      <c r="CV55" s="6"/>
      <c r="CW55" s="6"/>
      <c r="CX55" s="6"/>
      <c r="CY55" s="6"/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6"/>
      <c r="DK55" s="6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</row>
    <row r="56" spans="1:128" ht="15.75" customHeight="1" x14ac:dyDescent="0.15">
      <c r="A56" s="6" t="s">
        <v>1320</v>
      </c>
      <c r="B56" s="6">
        <f>MEDIAN(K:K)</f>
        <v>3</v>
      </c>
      <c r="C56" s="6"/>
      <c r="D56" s="6"/>
      <c r="E56" s="6" t="s">
        <v>167</v>
      </c>
      <c r="F56" s="6" t="s">
        <v>1245</v>
      </c>
      <c r="G56" s="6" t="s">
        <v>1251</v>
      </c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  <c r="AL56" s="6"/>
      <c r="AM56" s="6"/>
      <c r="AN56" s="6"/>
      <c r="AO56" s="6"/>
      <c r="AP56" s="6"/>
      <c r="AQ56" s="6"/>
      <c r="AR56" s="6"/>
      <c r="AS56" s="6"/>
      <c r="AT56" s="6"/>
      <c r="AU56" s="6"/>
      <c r="AV56" s="6"/>
      <c r="AW56" s="6"/>
      <c r="AX56" s="6"/>
      <c r="AY56" s="6"/>
      <c r="AZ56" s="6"/>
      <c r="BA56" s="6"/>
      <c r="BB56" s="6"/>
      <c r="BC56" s="6"/>
      <c r="BD56" s="6"/>
      <c r="BE56" s="6"/>
      <c r="BF56" s="6"/>
      <c r="BG56" s="6"/>
      <c r="BH56" s="6"/>
      <c r="BI56" s="6"/>
      <c r="BJ56" s="6"/>
      <c r="BK56" s="6"/>
      <c r="BL56" s="6"/>
      <c r="BM56" s="6"/>
      <c r="BN56" s="6"/>
      <c r="BO56" s="6"/>
      <c r="BP56" s="6"/>
      <c r="BQ56" s="6"/>
      <c r="BR56" s="6"/>
      <c r="BS56" s="6"/>
      <c r="BT56" s="6"/>
      <c r="BU56" s="6"/>
      <c r="BV56" s="6"/>
      <c r="BW56" s="6"/>
      <c r="BX56" s="6"/>
      <c r="BY56" s="6"/>
      <c r="BZ56" s="6"/>
      <c r="CA56" s="6"/>
      <c r="CB56" s="6"/>
      <c r="CC56" s="6"/>
      <c r="CD56" s="6"/>
      <c r="CE56" s="6"/>
      <c r="CF56" s="6"/>
      <c r="CG56" s="6"/>
      <c r="CH56" s="6"/>
      <c r="CI56" s="6"/>
      <c r="CJ56" s="6"/>
      <c r="CK56" s="6"/>
      <c r="CL56" s="6"/>
      <c r="CM56" s="6"/>
      <c r="CN56" s="6"/>
      <c r="CO56" s="6"/>
      <c r="CP56" s="6"/>
      <c r="CQ56" s="6"/>
      <c r="CR56" s="6"/>
      <c r="CS56" s="6"/>
      <c r="CT56" s="6"/>
      <c r="CU56" s="6"/>
      <c r="CV56" s="6"/>
      <c r="CW56" s="6"/>
      <c r="CX56" s="6"/>
      <c r="CY56" s="6"/>
      <c r="CZ56" s="6"/>
      <c r="DA56" s="6"/>
      <c r="DB56" s="6"/>
      <c r="DC56" s="6"/>
      <c r="DD56" s="6"/>
      <c r="DE56" s="6"/>
      <c r="DF56" s="6"/>
      <c r="DG56" s="6"/>
      <c r="DH56" s="6"/>
      <c r="DI56" s="6"/>
      <c r="DJ56" s="6"/>
      <c r="DK56" s="6"/>
      <c r="DL56" s="6"/>
      <c r="DM56" s="6"/>
      <c r="DN56" s="6"/>
      <c r="DO56" s="6"/>
      <c r="DP56" s="6"/>
      <c r="DQ56" s="6"/>
      <c r="DR56" s="6"/>
      <c r="DS56" s="6"/>
      <c r="DT56" s="6"/>
      <c r="DU56" s="6"/>
      <c r="DV56" s="6"/>
      <c r="DW56" s="6"/>
      <c r="DX56" s="6"/>
    </row>
    <row r="57" spans="1:128" ht="15.75" customHeight="1" x14ac:dyDescent="0.15">
      <c r="B57" s="6"/>
      <c r="C57" s="6"/>
      <c r="D57" s="6"/>
      <c r="E57" s="6" t="s">
        <v>168</v>
      </c>
      <c r="F57" s="6" t="s">
        <v>1244</v>
      </c>
      <c r="G57" s="6" t="s">
        <v>1251</v>
      </c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  <c r="AL57" s="6"/>
      <c r="AM57" s="6"/>
      <c r="AN57" s="6"/>
      <c r="AO57" s="6"/>
      <c r="AP57" s="6"/>
      <c r="AQ57" s="6"/>
      <c r="AR57" s="6"/>
      <c r="AS57" s="6"/>
      <c r="AT57" s="6"/>
      <c r="AU57" s="6"/>
      <c r="AV57" s="6"/>
      <c r="AW57" s="6"/>
      <c r="AX57" s="6"/>
      <c r="AY57" s="6"/>
      <c r="AZ57" s="6"/>
      <c r="BA57" s="6"/>
      <c r="BB57" s="6"/>
      <c r="BC57" s="6"/>
      <c r="BD57" s="6"/>
      <c r="BE57" s="6"/>
      <c r="BF57" s="6"/>
      <c r="BG57" s="6"/>
      <c r="BH57" s="6"/>
      <c r="BI57" s="6"/>
      <c r="BJ57" s="6"/>
      <c r="BK57" s="6"/>
      <c r="BL57" s="6"/>
      <c r="BM57" s="6"/>
      <c r="BN57" s="6"/>
      <c r="BO57" s="6"/>
      <c r="BP57" s="6"/>
      <c r="BQ57" s="6"/>
      <c r="BR57" s="6"/>
      <c r="BS57" s="6"/>
      <c r="BT57" s="6"/>
      <c r="BU57" s="6"/>
      <c r="BV57" s="6"/>
      <c r="BW57" s="6"/>
      <c r="BX57" s="6"/>
      <c r="BY57" s="6"/>
      <c r="BZ57" s="6"/>
      <c r="CA57" s="6"/>
      <c r="CB57" s="6"/>
      <c r="CC57" s="6"/>
      <c r="CD57" s="6"/>
      <c r="CE57" s="6"/>
      <c r="CF57" s="6"/>
      <c r="CG57" s="6"/>
      <c r="CH57" s="6"/>
      <c r="CI57" s="6"/>
      <c r="CJ57" s="6"/>
      <c r="CK57" s="6"/>
      <c r="CL57" s="6"/>
      <c r="CM57" s="6"/>
      <c r="CN57" s="6"/>
      <c r="CO57" s="6"/>
      <c r="CP57" s="6"/>
      <c r="CQ57" s="6"/>
      <c r="CR57" s="6"/>
      <c r="CS57" s="6"/>
      <c r="CT57" s="6"/>
      <c r="CU57" s="6"/>
      <c r="CV57" s="6"/>
      <c r="CW57" s="6"/>
      <c r="CX57" s="6"/>
      <c r="CY57" s="6"/>
      <c r="CZ57" s="6"/>
      <c r="DA57" s="6"/>
      <c r="DB57" s="6"/>
      <c r="DC57" s="6"/>
      <c r="DD57" s="6"/>
      <c r="DE57" s="6"/>
      <c r="DF57" s="6"/>
      <c r="DG57" s="6"/>
      <c r="DH57" s="6"/>
      <c r="DI57" s="6"/>
      <c r="DJ57" s="6"/>
      <c r="DK57" s="6"/>
      <c r="DL57" s="6"/>
      <c r="DM57" s="6"/>
      <c r="DN57" s="6"/>
      <c r="DO57" s="6"/>
      <c r="DP57" s="6"/>
      <c r="DQ57" s="6"/>
      <c r="DR57" s="6"/>
      <c r="DS57" s="6"/>
      <c r="DT57" s="6"/>
      <c r="DU57" s="6"/>
      <c r="DV57" s="6"/>
      <c r="DW57" s="6"/>
      <c r="DX57" s="6"/>
    </row>
    <row r="58" spans="1:128" ht="15.75" customHeight="1" x14ac:dyDescent="0.15">
      <c r="A58" s="6" t="s">
        <v>1321</v>
      </c>
      <c r="B58" s="6">
        <f>COUNTIF(M:M,"S")</f>
        <v>40</v>
      </c>
      <c r="C58" s="6"/>
      <c r="D58" s="6"/>
      <c r="E58" s="6" t="s">
        <v>169</v>
      </c>
      <c r="F58" s="6" t="s">
        <v>1245</v>
      </c>
      <c r="G58" s="6" t="s">
        <v>1251</v>
      </c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6"/>
      <c r="AM58" s="6"/>
      <c r="AN58" s="6"/>
      <c r="AO58" s="6"/>
      <c r="AP58" s="6"/>
      <c r="AQ58" s="6"/>
      <c r="AR58" s="6"/>
      <c r="AS58" s="6"/>
      <c r="AT58" s="6"/>
      <c r="AU58" s="6"/>
      <c r="AV58" s="6"/>
      <c r="AW58" s="6"/>
      <c r="AX58" s="6"/>
      <c r="AY58" s="6"/>
      <c r="AZ58" s="6"/>
      <c r="BA58" s="6"/>
      <c r="BB58" s="6"/>
      <c r="BC58" s="6"/>
      <c r="BD58" s="6"/>
      <c r="BE58" s="6"/>
      <c r="BF58" s="6"/>
      <c r="BG58" s="6"/>
      <c r="BH58" s="6"/>
      <c r="BI58" s="6"/>
      <c r="BJ58" s="6"/>
      <c r="BK58" s="6"/>
      <c r="BL58" s="6"/>
      <c r="BM58" s="6"/>
      <c r="BN58" s="6"/>
      <c r="BO58" s="6"/>
      <c r="BP58" s="6"/>
      <c r="BQ58" s="6"/>
      <c r="BR58" s="6"/>
      <c r="BS58" s="6"/>
      <c r="BT58" s="6"/>
      <c r="BU58" s="6"/>
      <c r="BV58" s="6"/>
      <c r="BW58" s="6"/>
      <c r="BX58" s="6"/>
      <c r="BY58" s="6"/>
      <c r="BZ58" s="6"/>
      <c r="CA58" s="6"/>
      <c r="CB58" s="6"/>
      <c r="CC58" s="6"/>
      <c r="CD58" s="6"/>
      <c r="CE58" s="6"/>
      <c r="CF58" s="6"/>
      <c r="CG58" s="6"/>
      <c r="CH58" s="6"/>
      <c r="CI58" s="6"/>
      <c r="CJ58" s="6"/>
      <c r="CK58" s="6"/>
      <c r="CL58" s="6"/>
      <c r="CM58" s="6"/>
      <c r="CN58" s="6"/>
      <c r="CO58" s="6"/>
      <c r="CP58" s="6"/>
      <c r="CQ58" s="6"/>
      <c r="CR58" s="6"/>
      <c r="CS58" s="6"/>
      <c r="CT58" s="6"/>
      <c r="CU58" s="6"/>
      <c r="CV58" s="6"/>
      <c r="CW58" s="6"/>
      <c r="CX58" s="6"/>
      <c r="CY58" s="6"/>
      <c r="CZ58" s="6"/>
      <c r="DA58" s="6"/>
      <c r="DB58" s="6"/>
      <c r="DC58" s="6"/>
      <c r="DD58" s="6"/>
      <c r="DE58" s="6"/>
      <c r="DF58" s="6"/>
      <c r="DG58" s="6"/>
      <c r="DH58" s="6"/>
      <c r="DI58" s="6"/>
      <c r="DJ58" s="6"/>
      <c r="DK58" s="6"/>
      <c r="DL58" s="6"/>
      <c r="DM58" s="6"/>
      <c r="DN58" s="6"/>
      <c r="DO58" s="6"/>
      <c r="DP58" s="6"/>
      <c r="DQ58" s="6"/>
      <c r="DR58" s="6"/>
      <c r="DS58" s="6"/>
      <c r="DT58" s="6"/>
      <c r="DU58" s="6"/>
      <c r="DV58" s="6"/>
      <c r="DW58" s="6"/>
      <c r="DX58" s="6"/>
    </row>
    <row r="59" spans="1:128" ht="15.75" customHeight="1" x14ac:dyDescent="0.15">
      <c r="A59" s="6" t="s">
        <v>1322</v>
      </c>
      <c r="B59" s="6">
        <f>COUNTIF(M:M,"L")</f>
        <v>11</v>
      </c>
      <c r="C59" s="6"/>
      <c r="D59" s="6"/>
      <c r="E59" s="6" t="s">
        <v>170</v>
      </c>
      <c r="F59" s="6" t="s">
        <v>1245</v>
      </c>
      <c r="G59" s="6" t="s">
        <v>1251</v>
      </c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6"/>
      <c r="AW59" s="6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6"/>
      <c r="BN59" s="6"/>
      <c r="BO59" s="6"/>
      <c r="BP59" s="6"/>
      <c r="BQ59" s="6"/>
      <c r="BR59" s="6"/>
      <c r="BS59" s="6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6"/>
      <c r="CH59" s="6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6"/>
      <c r="CT59" s="6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6"/>
      <c r="DK59" s="6"/>
      <c r="DL59" s="6"/>
      <c r="DM59" s="6"/>
      <c r="DN59" s="6"/>
      <c r="DO59" s="6"/>
      <c r="DP59" s="6"/>
      <c r="DQ59" s="6"/>
      <c r="DR59" s="6"/>
      <c r="DS59" s="6"/>
      <c r="DT59" s="6"/>
      <c r="DU59" s="6"/>
      <c r="DV59" s="6"/>
      <c r="DW59" s="6"/>
      <c r="DX59" s="6"/>
    </row>
    <row r="60" spans="1:128" ht="15.75" customHeight="1" x14ac:dyDescent="0.15">
      <c r="A60" s="6" t="s">
        <v>1323</v>
      </c>
      <c r="B60" s="6">
        <f>COUNTIF(M:M,"B")</f>
        <v>12</v>
      </c>
      <c r="C60" s="6"/>
      <c r="D60" s="6"/>
      <c r="E60" s="6" t="s">
        <v>171</v>
      </c>
      <c r="F60" s="6" t="s">
        <v>1241</v>
      </c>
      <c r="G60" s="6" t="s">
        <v>1251</v>
      </c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6"/>
      <c r="AW60" s="6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6"/>
      <c r="BN60" s="6"/>
      <c r="BO60" s="6"/>
      <c r="BP60" s="6"/>
      <c r="BQ60" s="6"/>
      <c r="BR60" s="6"/>
      <c r="BS60" s="6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6"/>
      <c r="CH60" s="6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6"/>
      <c r="CT60" s="6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6"/>
      <c r="DK60" s="6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</row>
    <row r="61" spans="1:128" ht="15.75" customHeight="1" x14ac:dyDescent="0.15">
      <c r="B61" s="6"/>
      <c r="C61" s="6"/>
      <c r="D61" s="6"/>
      <c r="E61" s="6" t="s">
        <v>172</v>
      </c>
      <c r="F61" s="6" t="s">
        <v>1241</v>
      </c>
      <c r="G61" s="6" t="s">
        <v>1251</v>
      </c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6"/>
      <c r="AW61" s="6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6"/>
      <c r="BN61" s="6"/>
      <c r="BO61" s="6"/>
      <c r="BP61" s="6"/>
      <c r="BQ61" s="6"/>
      <c r="BR61" s="6"/>
      <c r="BS61" s="6"/>
      <c r="BT61" s="6"/>
      <c r="BU61" s="6"/>
      <c r="BV61" s="6"/>
      <c r="BW61" s="6"/>
      <c r="BX61" s="6"/>
      <c r="BY61" s="6"/>
      <c r="BZ61" s="6"/>
      <c r="CA61" s="6"/>
      <c r="CB61" s="6"/>
      <c r="CC61" s="6"/>
      <c r="CD61" s="6"/>
      <c r="CE61" s="6"/>
      <c r="CF61" s="6"/>
      <c r="CG61" s="6"/>
      <c r="CH61" s="6"/>
      <c r="CI61" s="6"/>
      <c r="CJ61" s="6"/>
      <c r="CK61" s="6"/>
      <c r="CL61" s="6"/>
      <c r="CM61" s="6"/>
      <c r="CN61" s="6"/>
      <c r="CO61" s="6"/>
      <c r="CP61" s="6"/>
      <c r="CQ61" s="6"/>
      <c r="CR61" s="6"/>
      <c r="CS61" s="6"/>
      <c r="CT61" s="6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6"/>
      <c r="DK61" s="6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</row>
    <row r="62" spans="1:128" ht="15.75" customHeight="1" x14ac:dyDescent="0.15">
      <c r="A62" s="6" t="s">
        <v>1324</v>
      </c>
      <c r="B62" s="6">
        <f>MAX(J:J)</f>
        <v>8</v>
      </c>
      <c r="C62" s="6"/>
      <c r="D62" s="6"/>
      <c r="E62" s="6" t="s">
        <v>173</v>
      </c>
      <c r="F62" s="6" t="s">
        <v>1241</v>
      </c>
      <c r="G62" s="6" t="s">
        <v>1251</v>
      </c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6"/>
      <c r="AW62" s="6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6"/>
      <c r="BN62" s="6"/>
      <c r="BO62" s="6"/>
      <c r="BP62" s="6"/>
      <c r="BQ62" s="6"/>
      <c r="BR62" s="6"/>
      <c r="BS62" s="6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6"/>
      <c r="CH62" s="6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6"/>
      <c r="CT62" s="6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6"/>
      <c r="DK62" s="6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</row>
    <row r="63" spans="1:128" ht="15.75" customHeight="1" x14ac:dyDescent="0.15">
      <c r="A63" s="6" t="s">
        <v>1325</v>
      </c>
      <c r="B63" s="6">
        <f>MIN(J:J)</f>
        <v>1.5</v>
      </c>
      <c r="C63" s="6"/>
      <c r="D63" s="6"/>
      <c r="E63" s="6" t="s">
        <v>174</v>
      </c>
      <c r="F63" s="6" t="s">
        <v>1245</v>
      </c>
      <c r="G63" s="6" t="s">
        <v>1251</v>
      </c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6"/>
      <c r="AW63" s="6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6"/>
      <c r="BN63" s="6"/>
      <c r="BO63" s="6"/>
      <c r="BP63" s="6"/>
      <c r="BQ63" s="6"/>
      <c r="BR63" s="6"/>
      <c r="BS63" s="6"/>
      <c r="BT63" s="6"/>
      <c r="BU63" s="6"/>
      <c r="BV63" s="6"/>
      <c r="BW63" s="6"/>
      <c r="BX63" s="6"/>
      <c r="BY63" s="6"/>
      <c r="BZ63" s="6"/>
      <c r="CA63" s="6"/>
      <c r="CB63" s="6"/>
      <c r="CC63" s="6"/>
      <c r="CD63" s="6"/>
      <c r="CE63" s="6"/>
      <c r="CF63" s="6"/>
      <c r="CG63" s="6"/>
      <c r="CH63" s="6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6"/>
      <c r="CT63" s="6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6"/>
      <c r="DK63" s="6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</row>
    <row r="64" spans="1:128" s="9" customFormat="1" ht="15.75" customHeight="1" x14ac:dyDescent="0.15">
      <c r="E64" s="9" t="s">
        <v>175</v>
      </c>
      <c r="F64" s="9" t="s">
        <v>1241</v>
      </c>
      <c r="G64" s="9" t="s">
        <v>1251</v>
      </c>
      <c r="H64" s="9">
        <v>57</v>
      </c>
      <c r="I64" s="9" t="s">
        <v>1266</v>
      </c>
      <c r="J64" s="9">
        <v>3</v>
      </c>
      <c r="K64" s="9">
        <v>3.5</v>
      </c>
      <c r="L64" s="9">
        <v>1.5</v>
      </c>
      <c r="M64" s="9" t="s">
        <v>1250</v>
      </c>
    </row>
    <row r="65" spans="1:128" ht="15.75" customHeight="1" x14ac:dyDescent="0.15">
      <c r="A65" s="6" t="s">
        <v>1328</v>
      </c>
      <c r="B65" s="6">
        <f>COUNTIFS(M:M,"L",J:J,"2")</f>
        <v>4</v>
      </c>
      <c r="C65" s="6"/>
      <c r="D65" s="6"/>
      <c r="E65" s="6" t="s">
        <v>176</v>
      </c>
      <c r="F65" s="6" t="s">
        <v>1241</v>
      </c>
      <c r="G65" s="6" t="s">
        <v>1251</v>
      </c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6"/>
      <c r="AT65" s="6"/>
      <c r="AU65" s="6"/>
      <c r="AV65" s="6"/>
      <c r="AW65" s="6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6"/>
      <c r="BN65" s="6"/>
      <c r="BO65" s="6"/>
      <c r="BP65" s="6"/>
      <c r="BQ65" s="6"/>
      <c r="BR65" s="6"/>
      <c r="BS65" s="6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6"/>
      <c r="CH65" s="6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6"/>
      <c r="CT65" s="6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6"/>
      <c r="DK65" s="6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</row>
    <row r="66" spans="1:128" ht="15.75" customHeight="1" x14ac:dyDescent="0.15">
      <c r="A66" s="6" t="s">
        <v>1326</v>
      </c>
      <c r="B66" s="6">
        <f>COUNTIFS(M:M,"L",J:J,"1,5")</f>
        <v>2</v>
      </c>
      <c r="C66" s="6"/>
      <c r="D66" s="6"/>
      <c r="E66" s="6" t="s">
        <v>177</v>
      </c>
      <c r="F66" s="6" t="s">
        <v>1241</v>
      </c>
      <c r="G66" s="6" t="s">
        <v>1251</v>
      </c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/>
      <c r="AN66" s="6"/>
      <c r="AO66" s="6"/>
      <c r="AP66" s="6"/>
      <c r="AQ66" s="6"/>
      <c r="AR66" s="6"/>
      <c r="AS66" s="6"/>
      <c r="AT66" s="6"/>
      <c r="AU66" s="6"/>
      <c r="AV66" s="6"/>
      <c r="AW66" s="6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6"/>
      <c r="BN66" s="6"/>
      <c r="BO66" s="6"/>
      <c r="BP66" s="6"/>
      <c r="BQ66" s="6"/>
      <c r="BR66" s="6"/>
      <c r="BS66" s="6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6"/>
      <c r="CH66" s="6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6"/>
      <c r="CT66" s="6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6"/>
      <c r="DK66" s="6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</row>
    <row r="67" spans="1:128" ht="15.75" customHeight="1" x14ac:dyDescent="0.15">
      <c r="A67" s="6" t="s">
        <v>1327</v>
      </c>
      <c r="B67" s="6">
        <f>COUNTIFS(M:M,"S",J:J,"2")</f>
        <v>7</v>
      </c>
      <c r="C67" s="6"/>
      <c r="D67" s="6"/>
      <c r="E67" s="6" t="s">
        <v>178</v>
      </c>
      <c r="F67" s="6" t="s">
        <v>1241</v>
      </c>
      <c r="G67" s="6" t="s">
        <v>1251</v>
      </c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6"/>
      <c r="AW67" s="6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6"/>
      <c r="BN67" s="6"/>
      <c r="BO67" s="6"/>
      <c r="BP67" s="6"/>
      <c r="BQ67" s="6"/>
      <c r="BR67" s="6"/>
      <c r="BS67" s="6"/>
      <c r="BT67" s="6"/>
      <c r="BU67" s="6"/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6"/>
      <c r="CH67" s="6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6"/>
      <c r="CT67" s="6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6"/>
      <c r="DK67" s="6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</row>
    <row r="68" spans="1:128" ht="15.75" customHeight="1" x14ac:dyDescent="0.15">
      <c r="A68" s="6" t="s">
        <v>1329</v>
      </c>
      <c r="B68" s="6">
        <f>COUNTIFS(M:M,"S",J:J,1.5)</f>
        <v>5</v>
      </c>
      <c r="C68" s="6"/>
      <c r="D68" s="6"/>
      <c r="E68" s="6" t="s">
        <v>179</v>
      </c>
      <c r="F68" s="6" t="s">
        <v>1241</v>
      </c>
      <c r="G68" s="6" t="s">
        <v>1251</v>
      </c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6"/>
      <c r="AW68" s="6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/>
      <c r="BI68" s="6"/>
      <c r="BJ68" s="6"/>
      <c r="BK68" s="6"/>
      <c r="BL68" s="6"/>
      <c r="BM68" s="6"/>
      <c r="BN68" s="6"/>
      <c r="BO68" s="6"/>
      <c r="BP68" s="6"/>
      <c r="BQ68" s="6"/>
      <c r="BR68" s="6"/>
      <c r="BS68" s="6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6"/>
      <c r="CH68" s="6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6"/>
      <c r="CT68" s="6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6"/>
      <c r="DK68" s="6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</row>
    <row r="69" spans="1:128" ht="15.75" customHeight="1" x14ac:dyDescent="0.15">
      <c r="B69" s="6"/>
      <c r="C69" s="6"/>
      <c r="D69" s="6"/>
      <c r="E69" s="6" t="s">
        <v>180</v>
      </c>
      <c r="F69" s="6" t="s">
        <v>1241</v>
      </c>
      <c r="G69" s="6" t="s">
        <v>1251</v>
      </c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6"/>
      <c r="AW69" s="6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6"/>
      <c r="BN69" s="6"/>
      <c r="BO69" s="6"/>
      <c r="BP69" s="6"/>
      <c r="BQ69" s="6"/>
      <c r="BR69" s="6"/>
      <c r="BS69" s="6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6"/>
      <c r="CH69" s="6"/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6"/>
      <c r="CT69" s="6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6"/>
      <c r="DK69" s="6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</row>
    <row r="70" spans="1:128" ht="15.75" customHeight="1" x14ac:dyDescent="0.15">
      <c r="A70" s="12" t="s">
        <v>1331</v>
      </c>
      <c r="B70" s="12">
        <f>COUNTIF(J:J,1)</f>
        <v>0</v>
      </c>
      <c r="C70" s="6"/>
      <c r="D70" s="6"/>
      <c r="E70" s="6" t="s">
        <v>181</v>
      </c>
      <c r="F70" s="6" t="s">
        <v>1241</v>
      </c>
      <c r="G70" s="6" t="s">
        <v>1251</v>
      </c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6"/>
      <c r="AW70" s="6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6"/>
      <c r="BN70" s="6"/>
      <c r="BO70" s="6"/>
      <c r="BP70" s="6"/>
      <c r="BQ70" s="6"/>
      <c r="BR70" s="6"/>
      <c r="BS70" s="6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6"/>
      <c r="CH70" s="6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6"/>
      <c r="CT70" s="6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6"/>
      <c r="DK70" s="6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</row>
    <row r="71" spans="1:128" ht="15.75" customHeight="1" x14ac:dyDescent="0.15">
      <c r="A71" s="12" t="s">
        <v>1330</v>
      </c>
      <c r="B71" s="12">
        <f>COUNTIF(J:J,1.5)</f>
        <v>9</v>
      </c>
      <c r="C71" s="6"/>
      <c r="D71" s="6"/>
      <c r="E71" s="6" t="s">
        <v>182</v>
      </c>
      <c r="F71" s="6" t="s">
        <v>1245</v>
      </c>
      <c r="G71" s="6" t="s">
        <v>1251</v>
      </c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6"/>
      <c r="AW71" s="6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6"/>
      <c r="BN71" s="6"/>
      <c r="BO71" s="6"/>
      <c r="BP71" s="6"/>
      <c r="BQ71" s="6"/>
      <c r="BR71" s="6"/>
      <c r="BS71" s="6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/>
      <c r="CF71" s="6"/>
      <c r="CG71" s="6"/>
      <c r="CH71" s="6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6"/>
      <c r="CT71" s="6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6"/>
      <c r="DK71" s="6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</row>
    <row r="72" spans="1:128" ht="15.75" customHeight="1" x14ac:dyDescent="0.15">
      <c r="A72" s="12" t="s">
        <v>1332</v>
      </c>
      <c r="B72" s="12">
        <f>COUNTIF(J:J,2)</f>
        <v>15</v>
      </c>
      <c r="C72" s="6"/>
      <c r="D72" s="6"/>
      <c r="E72" s="6" t="s">
        <v>183</v>
      </c>
      <c r="F72" s="6" t="s">
        <v>1241</v>
      </c>
      <c r="G72" s="6" t="s">
        <v>1251</v>
      </c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/>
      <c r="AO72" s="6"/>
      <c r="AP72" s="6"/>
      <c r="AQ72" s="6"/>
      <c r="AR72" s="6"/>
      <c r="AS72" s="6"/>
      <c r="AT72" s="6"/>
      <c r="AU72" s="6"/>
      <c r="AV72" s="6"/>
      <c r="AW72" s="6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6"/>
      <c r="BN72" s="6"/>
      <c r="BO72" s="6"/>
      <c r="BP72" s="6"/>
      <c r="BQ72" s="6"/>
      <c r="BR72" s="6"/>
      <c r="BS72" s="6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6"/>
      <c r="CH72" s="6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6"/>
      <c r="CT72" s="6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6"/>
      <c r="DK72" s="6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</row>
    <row r="73" spans="1:128" ht="15.75" customHeight="1" x14ac:dyDescent="0.15">
      <c r="A73" s="12" t="s">
        <v>1333</v>
      </c>
      <c r="B73" s="12">
        <f>COUNTIF(J:J,2.5)</f>
        <v>4</v>
      </c>
      <c r="C73" s="6"/>
      <c r="D73" s="6"/>
      <c r="E73" s="6" t="s">
        <v>184</v>
      </c>
      <c r="F73" s="6" t="s">
        <v>1241</v>
      </c>
      <c r="G73" s="6" t="s">
        <v>1250</v>
      </c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6"/>
      <c r="AW73" s="6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6"/>
      <c r="BN73" s="6"/>
      <c r="BO73" s="6"/>
      <c r="BP73" s="6"/>
      <c r="BQ73" s="6"/>
      <c r="BR73" s="6"/>
      <c r="BS73" s="6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6"/>
      <c r="CH73" s="6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6"/>
      <c r="CT73" s="6"/>
      <c r="CU73" s="6"/>
      <c r="CV73" s="6"/>
      <c r="CW73" s="6"/>
      <c r="CX73" s="6"/>
      <c r="CY73" s="6"/>
      <c r="CZ73" s="6"/>
      <c r="DA73" s="6"/>
      <c r="DB73" s="6"/>
      <c r="DC73" s="6"/>
      <c r="DD73" s="6"/>
      <c r="DE73" s="6"/>
      <c r="DF73" s="6"/>
      <c r="DG73" s="6"/>
      <c r="DH73" s="6"/>
      <c r="DI73" s="6"/>
      <c r="DJ73" s="6"/>
      <c r="DK73" s="6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</row>
    <row r="74" spans="1:128" ht="15.75" customHeight="1" x14ac:dyDescent="0.15">
      <c r="A74" s="12" t="s">
        <v>1334</v>
      </c>
      <c r="B74" s="12">
        <f>COUNTIF(J:J,3)</f>
        <v>3</v>
      </c>
      <c r="C74" s="6"/>
      <c r="D74" s="6"/>
      <c r="E74" s="6" t="s">
        <v>185</v>
      </c>
      <c r="F74" s="6" t="s">
        <v>1241</v>
      </c>
      <c r="G74" s="6" t="s">
        <v>1250</v>
      </c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6"/>
      <c r="AW74" s="6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6"/>
      <c r="BN74" s="6"/>
      <c r="BO74" s="6"/>
      <c r="BP74" s="6"/>
      <c r="BQ74" s="6"/>
      <c r="BR74" s="6"/>
      <c r="BS74" s="6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6"/>
      <c r="CH74" s="6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6"/>
      <c r="CT74" s="6"/>
      <c r="CU74" s="6"/>
      <c r="CV74" s="6"/>
      <c r="CW74" s="6"/>
      <c r="CX74" s="6"/>
      <c r="CY74" s="6"/>
      <c r="CZ74" s="6"/>
      <c r="DA74" s="6"/>
      <c r="DB74" s="6"/>
      <c r="DC74" s="6"/>
      <c r="DD74" s="6"/>
      <c r="DE74" s="6"/>
      <c r="DF74" s="6"/>
      <c r="DG74" s="6"/>
      <c r="DH74" s="6"/>
      <c r="DI74" s="6"/>
      <c r="DJ74" s="6"/>
      <c r="DK74" s="6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</row>
    <row r="75" spans="1:128" ht="15.75" customHeight="1" x14ac:dyDescent="0.15">
      <c r="A75" s="12" t="s">
        <v>1335</v>
      </c>
      <c r="B75" s="12">
        <f>COUNTIF(J:J,3.5)</f>
        <v>13</v>
      </c>
      <c r="C75" s="6"/>
      <c r="D75" s="6"/>
      <c r="E75" s="6" t="s">
        <v>186</v>
      </c>
      <c r="F75" s="6" t="s">
        <v>1241</v>
      </c>
      <c r="G75" s="6" t="s">
        <v>1250</v>
      </c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6"/>
      <c r="AW75" s="6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6"/>
      <c r="BN75" s="6"/>
      <c r="BO75" s="6"/>
      <c r="BP75" s="6"/>
      <c r="BQ75" s="6"/>
      <c r="BR75" s="6"/>
      <c r="BS75" s="6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6"/>
      <c r="CH75" s="6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6"/>
      <c r="CT75" s="6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6"/>
      <c r="DK75" s="6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</row>
    <row r="76" spans="1:128" ht="15.75" customHeight="1" x14ac:dyDescent="0.15">
      <c r="A76" s="12" t="s">
        <v>1336</v>
      </c>
      <c r="B76" s="12">
        <f>COUNTIF(J:J,4)</f>
        <v>3</v>
      </c>
      <c r="C76" s="6"/>
      <c r="D76" s="6"/>
      <c r="E76" s="6" t="s">
        <v>187</v>
      </c>
      <c r="F76" s="6" t="s">
        <v>1241</v>
      </c>
      <c r="G76" s="6" t="s">
        <v>1250</v>
      </c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6"/>
      <c r="AW76" s="6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6"/>
      <c r="BN76" s="6"/>
      <c r="BO76" s="6"/>
      <c r="BP76" s="6"/>
      <c r="BQ76" s="6"/>
      <c r="BR76" s="6"/>
      <c r="BS76" s="6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6"/>
      <c r="CH76" s="6"/>
      <c r="CI76" s="6"/>
      <c r="CJ76" s="6"/>
      <c r="CK76" s="6"/>
      <c r="CL76" s="6"/>
      <c r="CM76" s="6"/>
      <c r="CN76" s="6"/>
      <c r="CO76" s="6"/>
      <c r="CP76" s="6"/>
      <c r="CQ76" s="6"/>
      <c r="CR76" s="6"/>
      <c r="CS76" s="6"/>
      <c r="CT76" s="6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6"/>
      <c r="DK76" s="6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</row>
    <row r="77" spans="1:128" ht="15.75" customHeight="1" x14ac:dyDescent="0.15">
      <c r="A77" s="12" t="s">
        <v>1337</v>
      </c>
      <c r="B77" s="12">
        <f>COUNTIF(J:J,4.5)</f>
        <v>1</v>
      </c>
      <c r="C77" s="6"/>
      <c r="D77" s="6"/>
      <c r="E77" s="6" t="s">
        <v>188</v>
      </c>
      <c r="F77" s="6" t="s">
        <v>1241</v>
      </c>
      <c r="G77" s="6" t="s">
        <v>1250</v>
      </c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/>
      <c r="AR77" s="6"/>
      <c r="AS77" s="6"/>
      <c r="AT77" s="6"/>
      <c r="AU77" s="6"/>
      <c r="AV77" s="6"/>
      <c r="AW77" s="6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6"/>
      <c r="BN77" s="6"/>
      <c r="BO77" s="6"/>
      <c r="BP77" s="6"/>
      <c r="BQ77" s="6"/>
      <c r="BR77" s="6"/>
      <c r="BS77" s="6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6"/>
      <c r="CH77" s="6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6"/>
      <c r="CT77" s="6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6"/>
      <c r="DK77" s="6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</row>
    <row r="78" spans="1:128" ht="15.75" customHeight="1" x14ac:dyDescent="0.15">
      <c r="A78" s="12" t="s">
        <v>1338</v>
      </c>
      <c r="B78" s="12">
        <f>COUNTIF(J:J,5)</f>
        <v>9</v>
      </c>
      <c r="C78" s="6"/>
      <c r="D78" s="6"/>
      <c r="E78" s="6" t="s">
        <v>189</v>
      </c>
      <c r="F78" s="6" t="s">
        <v>1241</v>
      </c>
      <c r="G78" s="6" t="s">
        <v>1250</v>
      </c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6"/>
      <c r="AW78" s="6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6"/>
      <c r="BN78" s="6"/>
      <c r="BO78" s="6"/>
      <c r="BP78" s="6"/>
      <c r="BQ78" s="6"/>
      <c r="BR78" s="6"/>
      <c r="BS78" s="6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6"/>
      <c r="CH78" s="6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6"/>
      <c r="CT78" s="6"/>
      <c r="CU78" s="6"/>
      <c r="CV78" s="6"/>
      <c r="CW78" s="6"/>
      <c r="CX78" s="6"/>
      <c r="CY78" s="6"/>
      <c r="CZ78" s="6"/>
      <c r="DA78" s="6"/>
      <c r="DB78" s="6"/>
      <c r="DC78" s="6"/>
      <c r="DD78" s="6"/>
      <c r="DE78" s="6"/>
      <c r="DF78" s="6"/>
      <c r="DG78" s="6"/>
      <c r="DH78" s="6"/>
      <c r="DI78" s="6"/>
      <c r="DJ78" s="6"/>
      <c r="DK78" s="6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</row>
    <row r="79" spans="1:128" ht="15.75" customHeight="1" x14ac:dyDescent="0.15">
      <c r="A79" s="12" t="s">
        <v>1339</v>
      </c>
      <c r="B79" s="12">
        <f>COUNTIF(J:J,5.5)</f>
        <v>1</v>
      </c>
      <c r="C79" s="6"/>
      <c r="D79" s="6"/>
      <c r="E79" s="6" t="s">
        <v>190</v>
      </c>
      <c r="F79" s="6" t="s">
        <v>1241</v>
      </c>
      <c r="G79" s="6" t="s">
        <v>1250</v>
      </c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6"/>
      <c r="AW79" s="6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/>
      <c r="BJ79" s="6"/>
      <c r="BK79" s="6"/>
      <c r="BL79" s="6"/>
      <c r="BM79" s="6"/>
      <c r="BN79" s="6"/>
      <c r="BO79" s="6"/>
      <c r="BP79" s="6"/>
      <c r="BQ79" s="6"/>
      <c r="BR79" s="6"/>
      <c r="BS79" s="6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6"/>
      <c r="CH79" s="6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6"/>
      <c r="CT79" s="6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6"/>
      <c r="DK79" s="6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</row>
    <row r="80" spans="1:128" s="9" customFormat="1" ht="15.75" customHeight="1" x14ac:dyDescent="0.15">
      <c r="A80" s="15" t="s">
        <v>1340</v>
      </c>
      <c r="B80" s="12">
        <f>COUNTIF(J:J,6)</f>
        <v>4</v>
      </c>
      <c r="E80" s="9" t="s">
        <v>191</v>
      </c>
      <c r="F80" s="9" t="s">
        <v>1241</v>
      </c>
      <c r="G80" s="9" t="s">
        <v>1250</v>
      </c>
      <c r="H80" s="9">
        <v>53</v>
      </c>
      <c r="I80" s="9" t="s">
        <v>1267</v>
      </c>
      <c r="J80" s="9">
        <v>2</v>
      </c>
      <c r="K80" s="9">
        <v>2</v>
      </c>
      <c r="L80" s="9">
        <v>3</v>
      </c>
      <c r="M80" s="9" t="s">
        <v>1250</v>
      </c>
    </row>
    <row r="81" spans="1:128" ht="15.75" customHeight="1" x14ac:dyDescent="0.15">
      <c r="A81" s="12" t="s">
        <v>1341</v>
      </c>
      <c r="B81" s="12">
        <f>COUNTIF(J:J,6.5)</f>
        <v>0</v>
      </c>
      <c r="C81" s="6"/>
      <c r="D81" s="6"/>
      <c r="E81" s="6" t="s">
        <v>192</v>
      </c>
      <c r="F81" s="6" t="s">
        <v>1241</v>
      </c>
      <c r="G81" s="6" t="s">
        <v>1250</v>
      </c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6"/>
      <c r="AW81" s="6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6"/>
      <c r="BN81" s="6"/>
      <c r="BO81" s="6"/>
      <c r="BP81" s="6"/>
      <c r="BQ81" s="6"/>
      <c r="BR81" s="6"/>
      <c r="BS81" s="6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6"/>
      <c r="CH81" s="6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6"/>
      <c r="CT81" s="6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6"/>
      <c r="DK81" s="6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</row>
    <row r="82" spans="1:128" ht="15.75" customHeight="1" x14ac:dyDescent="0.15">
      <c r="A82" s="12" t="s">
        <v>1342</v>
      </c>
      <c r="B82" s="12">
        <f>COUNTIF(J:J,7)</f>
        <v>0</v>
      </c>
      <c r="C82" s="6"/>
      <c r="D82" s="6"/>
      <c r="E82" s="6" t="s">
        <v>193</v>
      </c>
      <c r="F82" s="6" t="s">
        <v>1241</v>
      </c>
      <c r="G82" s="6" t="s">
        <v>1250</v>
      </c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6"/>
      <c r="AW82" s="6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6"/>
      <c r="BN82" s="6"/>
      <c r="BO82" s="6"/>
      <c r="BP82" s="6"/>
      <c r="BQ82" s="6"/>
      <c r="BR82" s="6"/>
      <c r="BS82" s="6"/>
      <c r="BT82" s="6"/>
      <c r="BU82" s="6"/>
      <c r="BV82" s="6"/>
      <c r="BW82" s="6"/>
      <c r="BX82" s="6"/>
      <c r="BY82" s="6"/>
      <c r="BZ82" s="6"/>
      <c r="CA82" s="6"/>
      <c r="CB82" s="6"/>
      <c r="CC82" s="6"/>
      <c r="CD82" s="6"/>
      <c r="CE82" s="6"/>
      <c r="CF82" s="6"/>
      <c r="CG82" s="6"/>
      <c r="CH82" s="6"/>
      <c r="CI82" s="6"/>
      <c r="CJ82" s="6"/>
      <c r="CK82" s="6"/>
      <c r="CL82" s="6"/>
      <c r="CM82" s="6"/>
      <c r="CN82" s="6"/>
      <c r="CO82" s="6"/>
      <c r="CP82" s="6"/>
      <c r="CQ82" s="6"/>
      <c r="CR82" s="6"/>
      <c r="CS82" s="6"/>
      <c r="CT82" s="6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6"/>
      <c r="DK82" s="6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</row>
    <row r="83" spans="1:128" ht="15.75" customHeight="1" x14ac:dyDescent="0.15">
      <c r="A83" s="12" t="s">
        <v>1345</v>
      </c>
      <c r="B83" s="12">
        <f>COUNTIF(J:J,7.5)</f>
        <v>0</v>
      </c>
      <c r="C83" s="6"/>
      <c r="D83" s="6"/>
      <c r="E83" s="6" t="s">
        <v>194</v>
      </c>
      <c r="F83" s="6" t="s">
        <v>1241</v>
      </c>
      <c r="G83" s="6" t="s">
        <v>1250</v>
      </c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6"/>
      <c r="AW83" s="6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6"/>
      <c r="BN83" s="6"/>
      <c r="BO83" s="6"/>
      <c r="BP83" s="6"/>
      <c r="BQ83" s="6"/>
      <c r="BR83" s="6"/>
      <c r="BS83" s="6"/>
      <c r="BT83" s="6"/>
      <c r="BU83" s="6"/>
      <c r="BV83" s="6"/>
      <c r="BW83" s="6"/>
      <c r="BX83" s="6"/>
      <c r="BY83" s="6"/>
      <c r="BZ83" s="6"/>
      <c r="CA83" s="6"/>
      <c r="CB83" s="6"/>
      <c r="CC83" s="6"/>
      <c r="CD83" s="6"/>
      <c r="CE83" s="6"/>
      <c r="CF83" s="6"/>
      <c r="CG83" s="6"/>
      <c r="CH83" s="6"/>
      <c r="CI83" s="6"/>
      <c r="CJ83" s="6"/>
      <c r="CK83" s="6"/>
      <c r="CL83" s="6"/>
      <c r="CM83" s="6"/>
      <c r="CN83" s="6"/>
      <c r="CO83" s="6"/>
      <c r="CP83" s="6"/>
      <c r="CQ83" s="6"/>
      <c r="CR83" s="6"/>
      <c r="CS83" s="6"/>
      <c r="CT83" s="6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6"/>
      <c r="DK83" s="6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</row>
    <row r="84" spans="1:128" ht="15.75" customHeight="1" x14ac:dyDescent="0.15">
      <c r="A84" s="12" t="s">
        <v>1343</v>
      </c>
      <c r="B84" s="12">
        <f>COUNTIF(J:J,8)</f>
        <v>1</v>
      </c>
      <c r="C84" s="6"/>
      <c r="D84" s="6"/>
      <c r="E84" s="6" t="s">
        <v>195</v>
      </c>
      <c r="F84" s="6" t="s">
        <v>1241</v>
      </c>
      <c r="G84" s="6" t="s">
        <v>1250</v>
      </c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6"/>
      <c r="AW84" s="6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6"/>
      <c r="BN84" s="6"/>
      <c r="BO84" s="6"/>
      <c r="BP84" s="6"/>
      <c r="BQ84" s="6"/>
      <c r="BR84" s="6"/>
      <c r="BS84" s="6"/>
      <c r="BT84" s="6"/>
      <c r="BU84" s="6"/>
      <c r="BV84" s="6"/>
      <c r="BW84" s="6"/>
      <c r="BX84" s="6"/>
      <c r="BY84" s="6"/>
      <c r="BZ84" s="6"/>
      <c r="CA84" s="6"/>
      <c r="CB84" s="6"/>
      <c r="CC84" s="6"/>
      <c r="CD84" s="6"/>
      <c r="CE84" s="6"/>
      <c r="CF84" s="6"/>
      <c r="CG84" s="6"/>
      <c r="CH84" s="6"/>
      <c r="CI84" s="6"/>
      <c r="CJ84" s="6"/>
      <c r="CK84" s="6"/>
      <c r="CL84" s="6"/>
      <c r="CM84" s="6"/>
      <c r="CN84" s="6"/>
      <c r="CO84" s="6"/>
      <c r="CP84" s="6"/>
      <c r="CQ84" s="6"/>
      <c r="CR84" s="6"/>
      <c r="CS84" s="6"/>
      <c r="CT84" s="6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6"/>
      <c r="DK84" s="6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</row>
    <row r="85" spans="1:128" ht="15.75" customHeight="1" x14ac:dyDescent="0.15">
      <c r="A85" s="14"/>
      <c r="B85" s="14"/>
      <c r="C85" s="6"/>
      <c r="D85" s="6"/>
      <c r="E85" s="6" t="s">
        <v>196</v>
      </c>
      <c r="F85" s="6" t="s">
        <v>1241</v>
      </c>
      <c r="G85" s="6" t="s">
        <v>1250</v>
      </c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6"/>
      <c r="AW85" s="6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6"/>
      <c r="BN85" s="6"/>
      <c r="BO85" s="6"/>
      <c r="BP85" s="6"/>
      <c r="BQ85" s="6"/>
      <c r="BR85" s="6"/>
      <c r="BS85" s="6"/>
      <c r="BT85" s="6"/>
      <c r="BU85" s="6"/>
      <c r="BV85" s="6"/>
      <c r="BW85" s="6"/>
      <c r="BX85" s="6"/>
      <c r="BY85" s="6"/>
      <c r="BZ85" s="6"/>
      <c r="CA85" s="6"/>
      <c r="CB85" s="6"/>
      <c r="CC85" s="6"/>
      <c r="CD85" s="6"/>
      <c r="CE85" s="6"/>
      <c r="CF85" s="6"/>
      <c r="CG85" s="6"/>
      <c r="CH85" s="6"/>
      <c r="CI85" s="6"/>
      <c r="CJ85" s="6"/>
      <c r="CK85" s="6"/>
      <c r="CL85" s="6"/>
      <c r="CM85" s="6"/>
      <c r="CN85" s="6"/>
      <c r="CO85" s="6"/>
      <c r="CP85" s="6"/>
      <c r="CQ85" s="6"/>
      <c r="CR85" s="6"/>
      <c r="CS85" s="6"/>
      <c r="CT85" s="6"/>
      <c r="CU85" s="6"/>
      <c r="CV85" s="6"/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6"/>
      <c r="DK85" s="6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</row>
    <row r="86" spans="1:128" ht="15.75" customHeight="1" x14ac:dyDescent="0.15">
      <c r="A86" s="12" t="s">
        <v>1344</v>
      </c>
      <c r="B86" s="12">
        <f>SUM(B70:B84)</f>
        <v>63</v>
      </c>
      <c r="C86" s="6"/>
      <c r="D86" s="6"/>
      <c r="E86" s="6" t="s">
        <v>197</v>
      </c>
      <c r="F86" s="6" t="s">
        <v>1241</v>
      </c>
      <c r="G86" s="6" t="s">
        <v>1250</v>
      </c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6"/>
      <c r="AM86" s="6"/>
      <c r="AN86" s="6"/>
      <c r="AO86" s="6"/>
      <c r="AP86" s="6"/>
      <c r="AQ86" s="6"/>
      <c r="AR86" s="6"/>
      <c r="AS86" s="6"/>
      <c r="AT86" s="6"/>
      <c r="AU86" s="6"/>
      <c r="AV86" s="6"/>
      <c r="AW86" s="6"/>
      <c r="AX86" s="6"/>
      <c r="AY86" s="6"/>
      <c r="AZ86" s="6"/>
      <c r="BA86" s="6"/>
      <c r="BB86" s="6"/>
      <c r="BC86" s="6"/>
      <c r="BD86" s="6"/>
      <c r="BE86" s="6"/>
      <c r="BF86" s="6"/>
      <c r="BG86" s="6"/>
      <c r="BH86" s="6"/>
      <c r="BI86" s="6"/>
      <c r="BJ86" s="6"/>
      <c r="BK86" s="6"/>
      <c r="BL86" s="6"/>
      <c r="BM86" s="6"/>
      <c r="BN86" s="6"/>
      <c r="BO86" s="6"/>
      <c r="BP86" s="6"/>
      <c r="BQ86" s="6"/>
      <c r="BR86" s="6"/>
      <c r="BS86" s="6"/>
      <c r="BT86" s="6"/>
      <c r="BU86" s="6"/>
      <c r="BV86" s="6"/>
      <c r="BW86" s="6"/>
      <c r="BX86" s="6"/>
      <c r="BY86" s="6"/>
      <c r="BZ86" s="6"/>
      <c r="CA86" s="6"/>
      <c r="CB86" s="6"/>
      <c r="CC86" s="6"/>
      <c r="CD86" s="6"/>
      <c r="CE86" s="6"/>
      <c r="CF86" s="6"/>
      <c r="CG86" s="6"/>
      <c r="CH86" s="6"/>
      <c r="CI86" s="6"/>
      <c r="CJ86" s="6"/>
      <c r="CK86" s="6"/>
      <c r="CL86" s="6"/>
      <c r="CM86" s="6"/>
      <c r="CN86" s="6"/>
      <c r="CO86" s="6"/>
      <c r="CP86" s="6"/>
      <c r="CQ86" s="6"/>
      <c r="CR86" s="6"/>
      <c r="CS86" s="6"/>
      <c r="CT86" s="6"/>
      <c r="CU86" s="6"/>
      <c r="CV86" s="6"/>
      <c r="CW86" s="6"/>
      <c r="CX86" s="6"/>
      <c r="CY86" s="6"/>
      <c r="CZ86" s="6"/>
      <c r="DA86" s="6"/>
      <c r="DB86" s="6"/>
      <c r="DC86" s="6"/>
      <c r="DD86" s="6"/>
      <c r="DE86" s="6"/>
      <c r="DF86" s="6"/>
      <c r="DG86" s="6"/>
      <c r="DH86" s="6"/>
      <c r="DI86" s="6"/>
      <c r="DJ86" s="6"/>
      <c r="DK86" s="6"/>
      <c r="DL86" s="6"/>
      <c r="DM86" s="6"/>
      <c r="DN86" s="6"/>
      <c r="DO86" s="6"/>
      <c r="DP86" s="6"/>
      <c r="DQ86" s="6"/>
      <c r="DR86" s="6"/>
      <c r="DS86" s="6"/>
      <c r="DT86" s="6"/>
      <c r="DU86" s="6"/>
      <c r="DV86" s="6"/>
      <c r="DW86" s="6"/>
      <c r="DX86" s="6"/>
    </row>
    <row r="87" spans="1:128" ht="15.75" customHeight="1" x14ac:dyDescent="0.15">
      <c r="B87" s="6"/>
      <c r="C87" s="6"/>
      <c r="D87" s="6"/>
      <c r="E87" s="6" t="s">
        <v>198</v>
      </c>
      <c r="F87" s="6" t="s">
        <v>1241</v>
      </c>
      <c r="G87" s="6" t="s">
        <v>1250</v>
      </c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  <c r="AF87" s="6"/>
      <c r="AG87" s="6"/>
      <c r="AH87" s="6"/>
      <c r="AI87" s="6"/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6"/>
      <c r="AW87" s="6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6"/>
      <c r="BN87" s="6"/>
      <c r="BO87" s="6"/>
      <c r="BP87" s="6"/>
      <c r="BQ87" s="6"/>
      <c r="BR87" s="6"/>
      <c r="BS87" s="6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6"/>
      <c r="CH87" s="6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6"/>
      <c r="CT87" s="6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6"/>
      <c r="DK87" s="6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</row>
    <row r="88" spans="1:128" ht="15.75" customHeight="1" x14ac:dyDescent="0.15">
      <c r="A88" s="12" t="s">
        <v>1346</v>
      </c>
      <c r="B88" s="6">
        <f>SUM(B70:B72)</f>
        <v>24</v>
      </c>
      <c r="C88" s="6"/>
      <c r="D88" s="6"/>
      <c r="E88" s="6" t="s">
        <v>199</v>
      </c>
      <c r="F88" s="6" t="s">
        <v>1244</v>
      </c>
      <c r="G88" s="6" t="s">
        <v>1251</v>
      </c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6"/>
      <c r="AW88" s="6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6"/>
      <c r="BN88" s="6"/>
      <c r="BO88" s="6"/>
      <c r="BP88" s="6"/>
      <c r="BQ88" s="6"/>
      <c r="BR88" s="6"/>
      <c r="BS88" s="6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6"/>
      <c r="CH88" s="6"/>
      <c r="CI88" s="6"/>
      <c r="CJ88" s="6"/>
      <c r="CK88" s="6"/>
      <c r="CL88" s="6"/>
      <c r="CM88" s="6"/>
      <c r="CN88" s="6"/>
      <c r="CO88" s="6"/>
      <c r="CP88" s="6"/>
      <c r="CQ88" s="6"/>
      <c r="CR88" s="6"/>
      <c r="CS88" s="6"/>
      <c r="CT88" s="6"/>
      <c r="CU88" s="6"/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6"/>
      <c r="DK88" s="6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</row>
    <row r="89" spans="1:128" ht="15.75" customHeight="1" x14ac:dyDescent="0.15">
      <c r="A89" s="12" t="s">
        <v>1357</v>
      </c>
      <c r="B89" s="6">
        <f>B86-B88</f>
        <v>39</v>
      </c>
      <c r="C89" s="6"/>
      <c r="D89" s="6"/>
      <c r="E89" s="6" t="s">
        <v>200</v>
      </c>
      <c r="F89" s="6" t="s">
        <v>1241</v>
      </c>
      <c r="G89" s="6" t="s">
        <v>1251</v>
      </c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  <c r="AF89" s="6"/>
      <c r="AG89" s="6"/>
      <c r="AH89" s="6"/>
      <c r="AI89" s="6"/>
      <c r="AJ89" s="6"/>
      <c r="AK89" s="6"/>
      <c r="AL89" s="6"/>
      <c r="AM89" s="6"/>
      <c r="AN89" s="6"/>
      <c r="AO89" s="6"/>
      <c r="AP89" s="6"/>
      <c r="AQ89" s="6"/>
      <c r="AR89" s="6"/>
      <c r="AS89" s="6"/>
      <c r="AT89" s="6"/>
      <c r="AU89" s="6"/>
      <c r="AV89" s="6"/>
      <c r="AW89" s="6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6"/>
      <c r="BN89" s="6"/>
      <c r="BO89" s="6"/>
      <c r="BP89" s="6"/>
      <c r="BQ89" s="6"/>
      <c r="BR89" s="6"/>
      <c r="BS89" s="6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6"/>
      <c r="CH89" s="6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6"/>
      <c r="CT89" s="6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6"/>
      <c r="DK89" s="6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</row>
    <row r="90" spans="1:128" ht="15.75" customHeight="1" x14ac:dyDescent="0.15">
      <c r="B90" s="6"/>
      <c r="C90" s="6"/>
      <c r="D90" s="6"/>
      <c r="E90" s="6" t="s">
        <v>201</v>
      </c>
      <c r="F90" s="6" t="s">
        <v>1241</v>
      </c>
      <c r="G90" s="6" t="s">
        <v>1251</v>
      </c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6"/>
      <c r="AW90" s="6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6"/>
      <c r="BN90" s="6"/>
      <c r="BO90" s="6"/>
      <c r="BP90" s="6"/>
      <c r="BQ90" s="6"/>
      <c r="BR90" s="6"/>
      <c r="BS90" s="6"/>
      <c r="BT90" s="6"/>
      <c r="BU90" s="6"/>
      <c r="BV90" s="6"/>
      <c r="BW90" s="6"/>
      <c r="BX90" s="6"/>
      <c r="BY90" s="6"/>
      <c r="BZ90" s="6"/>
      <c r="CA90" s="6"/>
      <c r="CB90" s="6"/>
      <c r="CC90" s="6"/>
      <c r="CD90" s="6"/>
      <c r="CE90" s="6"/>
      <c r="CF90" s="6"/>
      <c r="CG90" s="6"/>
      <c r="CH90" s="6"/>
      <c r="CI90" s="6"/>
      <c r="CJ90" s="6"/>
      <c r="CK90" s="6"/>
      <c r="CL90" s="6"/>
      <c r="CM90" s="6"/>
      <c r="CN90" s="6"/>
      <c r="CO90" s="6"/>
      <c r="CP90" s="6"/>
      <c r="CQ90" s="6"/>
      <c r="CR90" s="6"/>
      <c r="CS90" s="6"/>
      <c r="CT90" s="6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6"/>
      <c r="DK90" s="6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</row>
    <row r="91" spans="1:128" ht="15.75" customHeight="1" x14ac:dyDescent="0.15">
      <c r="B91" s="6"/>
      <c r="C91" s="6" t="s">
        <v>1360</v>
      </c>
      <c r="D91" s="6"/>
      <c r="E91" s="6" t="s">
        <v>202</v>
      </c>
      <c r="F91" s="6" t="s">
        <v>1245</v>
      </c>
      <c r="G91" s="6" t="s">
        <v>1251</v>
      </c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6"/>
      <c r="AW91" s="6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6"/>
      <c r="BN91" s="6"/>
      <c r="BO91" s="6"/>
      <c r="BP91" s="6"/>
      <c r="BQ91" s="6"/>
      <c r="BR91" s="6"/>
      <c r="BS91" s="6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6"/>
      <c r="CH91" s="6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6"/>
      <c r="CT91" s="6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6"/>
      <c r="DK91" s="6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</row>
    <row r="92" spans="1:128" ht="15.75" customHeight="1" x14ac:dyDescent="0.15">
      <c r="A92" s="6" t="s">
        <v>1347</v>
      </c>
      <c r="B92" s="6">
        <f>COUNTIFS(J:J,1.5,F:F,"K",G:G,"S")</f>
        <v>4</v>
      </c>
      <c r="C92" s="6">
        <f>COUNTIFS(J:J,1.5,G:G,"S")</f>
        <v>4</v>
      </c>
      <c r="D92" s="6"/>
      <c r="E92" s="6" t="s">
        <v>203</v>
      </c>
      <c r="F92" s="6" t="s">
        <v>1241</v>
      </c>
      <c r="G92" s="6" t="s">
        <v>1251</v>
      </c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6"/>
      <c r="AM92" s="6"/>
      <c r="AN92" s="6"/>
      <c r="AO92" s="6"/>
      <c r="AP92" s="6"/>
      <c r="AQ92" s="6"/>
      <c r="AR92" s="6"/>
      <c r="AS92" s="6"/>
      <c r="AT92" s="6"/>
      <c r="AU92" s="6"/>
      <c r="AV92" s="6"/>
      <c r="AW92" s="6"/>
      <c r="AX92" s="6"/>
      <c r="AY92" s="6"/>
      <c r="AZ92" s="6"/>
      <c r="BA92" s="6"/>
      <c r="BB92" s="6"/>
      <c r="BC92" s="6"/>
      <c r="BD92" s="6"/>
      <c r="BE92" s="6"/>
      <c r="BF92" s="6"/>
      <c r="BG92" s="6"/>
      <c r="BH92" s="6"/>
      <c r="BI92" s="6"/>
      <c r="BJ92" s="6"/>
      <c r="BK92" s="6"/>
      <c r="BL92" s="6"/>
      <c r="BM92" s="6"/>
      <c r="BN92" s="6"/>
      <c r="BO92" s="6"/>
      <c r="BP92" s="6"/>
      <c r="BQ92" s="6"/>
      <c r="BR92" s="6"/>
      <c r="BS92" s="6"/>
      <c r="BT92" s="6"/>
      <c r="BU92" s="6"/>
      <c r="BV92" s="6"/>
      <c r="BW92" s="6"/>
      <c r="BX92" s="6"/>
      <c r="BY92" s="6"/>
      <c r="BZ92" s="6"/>
      <c r="CA92" s="6"/>
      <c r="CB92" s="6"/>
      <c r="CC92" s="6"/>
      <c r="CD92" s="6"/>
      <c r="CE92" s="6"/>
      <c r="CF92" s="6"/>
      <c r="CG92" s="6"/>
      <c r="CH92" s="6"/>
      <c r="CI92" s="6"/>
      <c r="CJ92" s="6"/>
      <c r="CK92" s="6"/>
      <c r="CL92" s="6"/>
      <c r="CM92" s="6"/>
      <c r="CN92" s="6"/>
      <c r="CO92" s="6"/>
      <c r="CP92" s="6"/>
      <c r="CQ92" s="6"/>
      <c r="CR92" s="6"/>
      <c r="CS92" s="6"/>
      <c r="CT92" s="6"/>
      <c r="CU92" s="6"/>
      <c r="CV92" s="6"/>
      <c r="CW92" s="6"/>
      <c r="CX92" s="6"/>
      <c r="CY92" s="6"/>
      <c r="CZ92" s="6"/>
      <c r="DA92" s="6"/>
      <c r="DB92" s="6"/>
      <c r="DC92" s="6"/>
      <c r="DD92" s="6"/>
      <c r="DE92" s="6"/>
      <c r="DF92" s="6"/>
      <c r="DG92" s="6"/>
      <c r="DH92" s="6"/>
      <c r="DI92" s="6"/>
      <c r="DJ92" s="6"/>
      <c r="DK92" s="6"/>
      <c r="DL92" s="6"/>
      <c r="DM92" s="6"/>
      <c r="DN92" s="6"/>
      <c r="DO92" s="6"/>
      <c r="DP92" s="6"/>
      <c r="DQ92" s="6"/>
      <c r="DR92" s="6"/>
      <c r="DS92" s="6"/>
      <c r="DT92" s="6"/>
      <c r="DU92" s="6"/>
      <c r="DV92" s="6"/>
      <c r="DW92" s="6"/>
      <c r="DX92" s="6"/>
    </row>
    <row r="93" spans="1:128" ht="15.75" customHeight="1" x14ac:dyDescent="0.15">
      <c r="A93" s="6" t="s">
        <v>1348</v>
      </c>
      <c r="B93" s="6">
        <f>COUNTIFS(J:J,1.5,F:F,"K",G:G,"L")</f>
        <v>5</v>
      </c>
      <c r="C93" s="6">
        <f>COUNTIFS(J:J,1.5,G:G,"L")</f>
        <v>5</v>
      </c>
      <c r="D93" s="6"/>
      <c r="E93" s="6" t="s">
        <v>204</v>
      </c>
      <c r="F93" s="6" t="s">
        <v>1241</v>
      </c>
      <c r="G93" s="6" t="s">
        <v>1251</v>
      </c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6"/>
      <c r="AM93" s="6"/>
      <c r="AN93" s="6"/>
      <c r="AO93" s="6"/>
      <c r="AP93" s="6"/>
      <c r="AQ93" s="6"/>
      <c r="AR93" s="6"/>
      <c r="AS93" s="6"/>
      <c r="AT93" s="6"/>
      <c r="AU93" s="6"/>
      <c r="AV93" s="6"/>
      <c r="AW93" s="6"/>
      <c r="AX93" s="6"/>
      <c r="AY93" s="6"/>
      <c r="AZ93" s="6"/>
      <c r="BA93" s="6"/>
      <c r="BB93" s="6"/>
      <c r="BC93" s="6"/>
      <c r="BD93" s="6"/>
      <c r="BE93" s="6"/>
      <c r="BF93" s="6"/>
      <c r="BG93" s="6"/>
      <c r="BH93" s="6"/>
      <c r="BI93" s="6"/>
      <c r="BJ93" s="6"/>
      <c r="BK93" s="6"/>
      <c r="BL93" s="6"/>
      <c r="BM93" s="6"/>
      <c r="BN93" s="6"/>
      <c r="BO93" s="6"/>
      <c r="BP93" s="6"/>
      <c r="BQ93" s="6"/>
      <c r="BR93" s="6"/>
      <c r="BS93" s="6"/>
      <c r="BT93" s="6"/>
      <c r="BU93" s="6"/>
      <c r="BV93" s="6"/>
      <c r="BW93" s="6"/>
      <c r="BX93" s="6"/>
      <c r="BY93" s="6"/>
      <c r="BZ93" s="6"/>
      <c r="CA93" s="6"/>
      <c r="CB93" s="6"/>
      <c r="CC93" s="6"/>
      <c r="CD93" s="6"/>
      <c r="CE93" s="6"/>
      <c r="CF93" s="6"/>
      <c r="CG93" s="6"/>
      <c r="CH93" s="6"/>
      <c r="CI93" s="6"/>
      <c r="CJ93" s="6"/>
      <c r="CK93" s="6"/>
      <c r="CL93" s="6"/>
      <c r="CM93" s="6"/>
      <c r="CN93" s="6"/>
      <c r="CO93" s="6"/>
      <c r="CP93" s="6"/>
      <c r="CQ93" s="6"/>
      <c r="CR93" s="6"/>
      <c r="CS93" s="6"/>
      <c r="CT93" s="6"/>
      <c r="CU93" s="6"/>
      <c r="CV93" s="6"/>
      <c r="CW93" s="6"/>
      <c r="CX93" s="6"/>
      <c r="CY93" s="6"/>
      <c r="CZ93" s="6"/>
      <c r="DA93" s="6"/>
      <c r="DB93" s="6"/>
      <c r="DC93" s="6"/>
      <c r="DD93" s="6"/>
      <c r="DE93" s="6"/>
      <c r="DF93" s="6"/>
      <c r="DG93" s="6"/>
      <c r="DH93" s="6"/>
      <c r="DI93" s="6"/>
      <c r="DJ93" s="6"/>
      <c r="DK93" s="6"/>
      <c r="DL93" s="6"/>
      <c r="DM93" s="6"/>
      <c r="DN93" s="6"/>
      <c r="DO93" s="6"/>
      <c r="DP93" s="6"/>
      <c r="DQ93" s="6"/>
      <c r="DR93" s="6"/>
      <c r="DS93" s="6"/>
      <c r="DT93" s="6"/>
      <c r="DU93" s="6"/>
      <c r="DV93" s="6"/>
      <c r="DW93" s="6"/>
      <c r="DX93" s="6"/>
    </row>
    <row r="94" spans="1:128" ht="15.75" customHeight="1" x14ac:dyDescent="0.15">
      <c r="B94" s="6"/>
      <c r="C94" s="6"/>
      <c r="D94" s="6"/>
      <c r="E94" s="6" t="s">
        <v>205</v>
      </c>
      <c r="F94" s="6" t="s">
        <v>1245</v>
      </c>
      <c r="G94" s="6" t="s">
        <v>1251</v>
      </c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6"/>
      <c r="AW94" s="6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6"/>
      <c r="BN94" s="6"/>
      <c r="BO94" s="6"/>
      <c r="BP94" s="6"/>
      <c r="BQ94" s="6"/>
      <c r="BR94" s="6"/>
      <c r="BS94" s="6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6"/>
      <c r="CH94" s="6"/>
      <c r="CI94" s="6"/>
      <c r="CJ94" s="6"/>
      <c r="CK94" s="6"/>
      <c r="CL94" s="6"/>
      <c r="CM94" s="6"/>
      <c r="CN94" s="6"/>
      <c r="CO94" s="6"/>
      <c r="CP94" s="6"/>
      <c r="CQ94" s="6"/>
      <c r="CR94" s="6"/>
      <c r="CS94" s="6"/>
      <c r="CT94" s="6"/>
      <c r="CU94" s="6"/>
      <c r="CV94" s="6"/>
      <c r="CW94" s="6"/>
      <c r="CX94" s="6"/>
      <c r="CY94" s="6"/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6"/>
      <c r="DK94" s="6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</row>
    <row r="95" spans="1:128" ht="15.75" customHeight="1" x14ac:dyDescent="0.15">
      <c r="A95" s="6" t="s">
        <v>1349</v>
      </c>
      <c r="B95" s="6">
        <f>COUNTIFS(J:J,2,F:F,"K",G:G,"S")</f>
        <v>7</v>
      </c>
      <c r="C95" s="6">
        <f>COUNTIFS(J:J,2,G:G,"S")</f>
        <v>7</v>
      </c>
      <c r="D95" s="6"/>
      <c r="E95" s="6" t="s">
        <v>206</v>
      </c>
      <c r="F95" s="6" t="s">
        <v>1241</v>
      </c>
      <c r="G95" s="6" t="s">
        <v>1251</v>
      </c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6"/>
      <c r="AW95" s="6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6"/>
      <c r="BN95" s="6"/>
      <c r="BO95" s="6"/>
      <c r="BP95" s="6"/>
      <c r="BQ95" s="6"/>
      <c r="BR95" s="6"/>
      <c r="BS95" s="6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6"/>
      <c r="CH95" s="6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6"/>
      <c r="CT95" s="6"/>
      <c r="CU95" s="6"/>
      <c r="CV95" s="6"/>
      <c r="CW95" s="6"/>
      <c r="CX95" s="6"/>
      <c r="CY95" s="6"/>
      <c r="CZ95" s="6"/>
      <c r="DA95" s="6"/>
      <c r="DB95" s="6"/>
      <c r="DC95" s="6"/>
      <c r="DD95" s="6"/>
      <c r="DE95" s="6"/>
      <c r="DF95" s="6"/>
      <c r="DG95" s="6"/>
      <c r="DH95" s="6"/>
      <c r="DI95" s="6"/>
      <c r="DJ95" s="6"/>
      <c r="DK95" s="6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</row>
    <row r="96" spans="1:128" s="9" customFormat="1" ht="15.75" customHeight="1" x14ac:dyDescent="0.15">
      <c r="A96" s="6" t="s">
        <v>1350</v>
      </c>
      <c r="B96" s="6">
        <f>COUNTIFS(J:J,2,F:F,"K",G:G,"L")</f>
        <v>5</v>
      </c>
      <c r="C96" s="6">
        <f>COUNTIFS(J:J,2,G:G,"L")</f>
        <v>8</v>
      </c>
      <c r="E96" s="9" t="s">
        <v>207</v>
      </c>
      <c r="F96" s="9" t="s">
        <v>1242</v>
      </c>
      <c r="G96" s="9" t="s">
        <v>1251</v>
      </c>
      <c r="H96" s="9">
        <v>52</v>
      </c>
      <c r="I96" s="9" t="s">
        <v>1267</v>
      </c>
      <c r="J96" s="9">
        <v>3</v>
      </c>
      <c r="K96" s="9">
        <v>3</v>
      </c>
      <c r="L96" s="9">
        <v>1</v>
      </c>
      <c r="M96" s="9" t="s">
        <v>1250</v>
      </c>
    </row>
    <row r="97" spans="1:128" ht="15.75" customHeight="1" x14ac:dyDescent="0.15">
      <c r="B97" s="6"/>
      <c r="C97" s="6"/>
      <c r="D97" s="6"/>
      <c r="E97" s="6" t="s">
        <v>208</v>
      </c>
      <c r="F97" s="6" t="s">
        <v>1241</v>
      </c>
      <c r="G97" s="6" t="s">
        <v>1251</v>
      </c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6"/>
      <c r="AW97" s="6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6"/>
      <c r="BN97" s="6"/>
      <c r="BO97" s="6"/>
      <c r="BP97" s="6"/>
      <c r="BQ97" s="6"/>
      <c r="BR97" s="6"/>
      <c r="BS97" s="6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6"/>
      <c r="CH97" s="6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6"/>
      <c r="CT97" s="6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/>
      <c r="DG97" s="6"/>
      <c r="DH97" s="6"/>
      <c r="DI97" s="6"/>
      <c r="DJ97" s="6"/>
      <c r="DK97" s="6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</row>
    <row r="98" spans="1:128" ht="15.75" customHeight="1" x14ac:dyDescent="0.15">
      <c r="A98" s="6" t="s">
        <v>1353</v>
      </c>
      <c r="B98" s="6">
        <f>COUNTIFS(J:J,2.5,F:F,"K",G:G,"S")</f>
        <v>3</v>
      </c>
      <c r="C98" s="6"/>
      <c r="D98" s="6"/>
      <c r="E98" s="6" t="s">
        <v>209</v>
      </c>
      <c r="F98" s="6" t="s">
        <v>1241</v>
      </c>
      <c r="G98" s="6" t="s">
        <v>1251</v>
      </c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6"/>
      <c r="AW98" s="6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6"/>
      <c r="BN98" s="6"/>
      <c r="BO98" s="6"/>
      <c r="BP98" s="6"/>
      <c r="BQ98" s="6"/>
      <c r="BR98" s="6"/>
      <c r="BS98" s="6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6"/>
      <c r="CH98" s="6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6"/>
      <c r="CT98" s="6"/>
      <c r="CU98" s="6"/>
      <c r="CV98" s="6"/>
      <c r="CW98" s="6"/>
      <c r="CX98" s="6"/>
      <c r="CY98" s="6"/>
      <c r="CZ98" s="6"/>
      <c r="DA98" s="6"/>
      <c r="DB98" s="6"/>
      <c r="DC98" s="6"/>
      <c r="DD98" s="6"/>
      <c r="DE98" s="6"/>
      <c r="DF98" s="6"/>
      <c r="DG98" s="6"/>
      <c r="DH98" s="6"/>
      <c r="DI98" s="6"/>
      <c r="DJ98" s="6"/>
      <c r="DK98" s="6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</row>
    <row r="99" spans="1:128" ht="15.75" customHeight="1" x14ac:dyDescent="0.15">
      <c r="A99" s="6" t="s">
        <v>1354</v>
      </c>
      <c r="B99" s="6">
        <f>COUNTIFS(J:J,2.5,F:F,"K",G:G,"L")</f>
        <v>1</v>
      </c>
      <c r="C99" s="6"/>
      <c r="D99" s="6"/>
      <c r="E99" s="6" t="s">
        <v>210</v>
      </c>
      <c r="F99" s="6" t="s">
        <v>1241</v>
      </c>
      <c r="G99" s="6" t="s">
        <v>1251</v>
      </c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6"/>
      <c r="AW99" s="6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6"/>
      <c r="BN99" s="6"/>
      <c r="BO99" s="6"/>
      <c r="BP99" s="6"/>
      <c r="BQ99" s="6"/>
      <c r="BR99" s="6"/>
      <c r="BS99" s="6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6"/>
      <c r="CH99" s="6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6"/>
      <c r="CT99" s="6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6"/>
      <c r="DK99" s="6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</row>
    <row r="100" spans="1:128" ht="15.75" customHeight="1" x14ac:dyDescent="0.15">
      <c r="C100" s="6"/>
      <c r="D100" s="6"/>
      <c r="E100" s="6" t="s">
        <v>211</v>
      </c>
      <c r="F100" s="6" t="s">
        <v>1241</v>
      </c>
      <c r="G100" s="6" t="s">
        <v>1251</v>
      </c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6"/>
      <c r="AW100" s="6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6"/>
      <c r="BN100" s="6"/>
      <c r="BO100" s="6"/>
      <c r="BP100" s="6"/>
      <c r="BQ100" s="6"/>
      <c r="BR100" s="6"/>
      <c r="BS100" s="6"/>
      <c r="BT100" s="6"/>
      <c r="BU100" s="6"/>
      <c r="BV100" s="6"/>
      <c r="BW100" s="6"/>
      <c r="BX100" s="6"/>
      <c r="BY100" s="6"/>
      <c r="BZ100" s="6"/>
      <c r="CA100" s="6"/>
      <c r="CB100" s="6"/>
      <c r="CC100" s="6"/>
      <c r="CD100" s="6"/>
      <c r="CE100" s="6"/>
      <c r="CF100" s="6"/>
      <c r="CG100" s="6"/>
      <c r="CH100" s="6"/>
      <c r="CI100" s="6"/>
      <c r="CJ100" s="6"/>
      <c r="CK100" s="6"/>
      <c r="CL100" s="6"/>
      <c r="CM100" s="6"/>
      <c r="CN100" s="6"/>
      <c r="CO100" s="6"/>
      <c r="CP100" s="6"/>
      <c r="CQ100" s="6"/>
      <c r="CR100" s="6"/>
      <c r="CS100" s="6"/>
      <c r="CT100" s="6"/>
      <c r="CU100" s="6"/>
      <c r="CV100" s="6"/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6"/>
      <c r="DK100" s="6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</row>
    <row r="101" spans="1:128" ht="15.75" customHeight="1" x14ac:dyDescent="0.15">
      <c r="A101" s="6" t="s">
        <v>1355</v>
      </c>
      <c r="B101" s="6">
        <f>COUNTIFS(J:J,3,F:F,"K",G:G,"S")</f>
        <v>1</v>
      </c>
      <c r="E101" s="6" t="s">
        <v>212</v>
      </c>
      <c r="F101" s="6" t="s">
        <v>1241</v>
      </c>
      <c r="G101" s="6" t="s">
        <v>1251</v>
      </c>
    </row>
    <row r="102" spans="1:128" ht="15.75" customHeight="1" x14ac:dyDescent="0.15">
      <c r="A102" s="6" t="s">
        <v>1356</v>
      </c>
      <c r="B102" s="6">
        <f>COUNTIFS(J:J,3,F:F,"K",G:G,"L")</f>
        <v>1</v>
      </c>
      <c r="E102" s="6" t="s">
        <v>213</v>
      </c>
      <c r="F102" s="6" t="s">
        <v>1241</v>
      </c>
      <c r="G102" s="6" t="s">
        <v>1251</v>
      </c>
    </row>
    <row r="103" spans="1:128" ht="15.75" customHeight="1" x14ac:dyDescent="0.15">
      <c r="E103" s="6" t="s">
        <v>214</v>
      </c>
      <c r="F103" s="6" t="s">
        <v>1241</v>
      </c>
      <c r="G103" s="6" t="s">
        <v>1251</v>
      </c>
    </row>
    <row r="104" spans="1:128" ht="15.75" customHeight="1" x14ac:dyDescent="0.15">
      <c r="A104" s="6" t="s">
        <v>1351</v>
      </c>
      <c r="B104" s="6">
        <f>COUNTIFS(J:J,3.5,F:F,"K",G:G,"S")</f>
        <v>3</v>
      </c>
      <c r="E104" s="6" t="s">
        <v>215</v>
      </c>
      <c r="F104" s="6" t="s">
        <v>1241</v>
      </c>
      <c r="G104" s="6" t="s">
        <v>1251</v>
      </c>
    </row>
    <row r="105" spans="1:128" ht="15.75" customHeight="1" x14ac:dyDescent="0.15">
      <c r="A105" s="6" t="s">
        <v>1352</v>
      </c>
      <c r="B105" s="6">
        <f>COUNTIFS(J:J,3.5,F:F,"K",G:G,"L")</f>
        <v>6</v>
      </c>
      <c r="E105" s="6" t="s">
        <v>216</v>
      </c>
      <c r="F105" s="6" t="s">
        <v>1241</v>
      </c>
      <c r="G105" s="6" t="s">
        <v>1251</v>
      </c>
    </row>
    <row r="106" spans="1:128" ht="15.75" customHeight="1" x14ac:dyDescent="0.15">
      <c r="E106" s="6" t="s">
        <v>217</v>
      </c>
      <c r="F106" s="6" t="s">
        <v>1245</v>
      </c>
      <c r="G106" s="6" t="s">
        <v>1251</v>
      </c>
    </row>
    <row r="107" spans="1:128" ht="15.75" customHeight="1" x14ac:dyDescent="0.15">
      <c r="A107" s="6" t="s">
        <v>1359</v>
      </c>
      <c r="B107" s="6">
        <f>COUNTIFS(J:J,5,F:F,"K",G:G,"S")</f>
        <v>5</v>
      </c>
      <c r="E107" s="6" t="s">
        <v>218</v>
      </c>
      <c r="F107" s="6" t="s">
        <v>1241</v>
      </c>
      <c r="G107" s="6" t="s">
        <v>1251</v>
      </c>
    </row>
    <row r="108" spans="1:128" ht="15.75" customHeight="1" x14ac:dyDescent="0.15">
      <c r="A108" s="6" t="s">
        <v>1358</v>
      </c>
      <c r="B108" s="6">
        <f>COUNTIFS(J:J,5,F:F,"K",G:G,"L")</f>
        <v>2</v>
      </c>
      <c r="E108" s="6" t="s">
        <v>219</v>
      </c>
      <c r="F108" s="6" t="s">
        <v>1241</v>
      </c>
      <c r="G108" s="6" t="s">
        <v>1250</v>
      </c>
    </row>
    <row r="109" spans="1:128" ht="15.75" customHeight="1" x14ac:dyDescent="0.15">
      <c r="E109" s="6" t="s">
        <v>220</v>
      </c>
      <c r="F109" s="6" t="s">
        <v>1241</v>
      </c>
      <c r="G109" s="6" t="s">
        <v>1250</v>
      </c>
    </row>
    <row r="110" spans="1:128" ht="15.75" customHeight="1" x14ac:dyDescent="0.15">
      <c r="E110" s="6" t="s">
        <v>221</v>
      </c>
      <c r="F110" s="6" t="s">
        <v>1241</v>
      </c>
      <c r="G110" s="6" t="s">
        <v>1250</v>
      </c>
    </row>
    <row r="111" spans="1:128" ht="15.75" customHeight="1" x14ac:dyDescent="0.15">
      <c r="A111" s="6" t="s">
        <v>1361</v>
      </c>
      <c r="E111" s="6" t="s">
        <v>222</v>
      </c>
      <c r="F111" s="6" t="s">
        <v>1241</v>
      </c>
      <c r="G111" s="6" t="s">
        <v>1250</v>
      </c>
    </row>
    <row r="112" spans="1:128" ht="15.75" customHeight="1" x14ac:dyDescent="0.15">
      <c r="E112" s="6" t="s">
        <v>223</v>
      </c>
      <c r="F112" s="6" t="s">
        <v>1241</v>
      </c>
      <c r="G112" s="6" t="s">
        <v>1250</v>
      </c>
    </row>
    <row r="113" spans="5:13" ht="15.75" customHeight="1" x14ac:dyDescent="0.15">
      <c r="E113" s="6" t="s">
        <v>224</v>
      </c>
      <c r="F113" s="6" t="s">
        <v>1241</v>
      </c>
      <c r="G113" s="6" t="s">
        <v>1250</v>
      </c>
    </row>
    <row r="114" spans="5:13" ht="15.75" customHeight="1" x14ac:dyDescent="0.15">
      <c r="E114" s="6" t="s">
        <v>225</v>
      </c>
      <c r="F114" s="6" t="s">
        <v>1241</v>
      </c>
      <c r="G114" s="6" t="s">
        <v>1250</v>
      </c>
    </row>
    <row r="115" spans="5:13" ht="15.75" customHeight="1" x14ac:dyDescent="0.15">
      <c r="E115" s="6" t="s">
        <v>226</v>
      </c>
      <c r="F115" s="6" t="s">
        <v>1241</v>
      </c>
      <c r="G115" s="6" t="s">
        <v>1250</v>
      </c>
    </row>
    <row r="116" spans="5:13" ht="15.75" customHeight="1" x14ac:dyDescent="0.15">
      <c r="E116" s="6" t="s">
        <v>227</v>
      </c>
      <c r="F116" s="6" t="s">
        <v>1241</v>
      </c>
      <c r="G116" s="6" t="s">
        <v>1250</v>
      </c>
    </row>
    <row r="117" spans="5:13" ht="15.75" customHeight="1" x14ac:dyDescent="0.15">
      <c r="E117" s="6" t="s">
        <v>228</v>
      </c>
      <c r="F117" s="6" t="s">
        <v>1241</v>
      </c>
      <c r="G117" s="6" t="s">
        <v>1250</v>
      </c>
    </row>
    <row r="118" spans="5:13" ht="15.75" customHeight="1" x14ac:dyDescent="0.15">
      <c r="E118" s="6" t="s">
        <v>229</v>
      </c>
      <c r="F118" s="6" t="s">
        <v>1241</v>
      </c>
      <c r="G118" s="6" t="s">
        <v>1250</v>
      </c>
    </row>
    <row r="119" spans="5:13" ht="15.75" customHeight="1" x14ac:dyDescent="0.15">
      <c r="E119" s="6" t="s">
        <v>230</v>
      </c>
      <c r="F119" s="6" t="s">
        <v>1241</v>
      </c>
      <c r="G119" s="6" t="s">
        <v>1250</v>
      </c>
    </row>
    <row r="120" spans="5:13" s="9" customFormat="1" ht="15.75" customHeight="1" x14ac:dyDescent="0.15">
      <c r="E120" s="9" t="s">
        <v>231</v>
      </c>
      <c r="F120" s="9" t="s">
        <v>1253</v>
      </c>
      <c r="G120" s="9" t="s">
        <v>1251</v>
      </c>
      <c r="H120" s="9">
        <v>45</v>
      </c>
      <c r="I120" s="9" t="s">
        <v>1267</v>
      </c>
      <c r="J120" s="9">
        <v>6</v>
      </c>
      <c r="K120" s="9">
        <v>3.5</v>
      </c>
      <c r="L120" s="9">
        <v>3.5</v>
      </c>
      <c r="M120" s="9" t="s">
        <v>1268</v>
      </c>
    </row>
    <row r="121" spans="5:13" ht="15.75" customHeight="1" x14ac:dyDescent="0.15">
      <c r="E121" s="6" t="s">
        <v>236</v>
      </c>
      <c r="F121" s="6" t="s">
        <v>1241</v>
      </c>
      <c r="G121" s="6" t="s">
        <v>1251</v>
      </c>
    </row>
    <row r="122" spans="5:13" ht="15.75" customHeight="1" x14ac:dyDescent="0.15">
      <c r="E122" s="6" t="s">
        <v>237</v>
      </c>
      <c r="F122" s="6" t="s">
        <v>1241</v>
      </c>
      <c r="G122" s="6" t="s">
        <v>1251</v>
      </c>
    </row>
    <row r="123" spans="5:13" ht="15.75" customHeight="1" x14ac:dyDescent="0.15">
      <c r="E123" s="6" t="s">
        <v>238</v>
      </c>
      <c r="F123" s="6" t="s">
        <v>1241</v>
      </c>
      <c r="G123" s="6" t="s">
        <v>1251</v>
      </c>
    </row>
    <row r="124" spans="5:13" ht="15.75" customHeight="1" x14ac:dyDescent="0.15">
      <c r="E124" s="6" t="s">
        <v>239</v>
      </c>
      <c r="F124" s="6" t="s">
        <v>1253</v>
      </c>
      <c r="G124" s="6" t="s">
        <v>1251</v>
      </c>
    </row>
    <row r="125" spans="5:13" ht="15.75" customHeight="1" x14ac:dyDescent="0.15">
      <c r="E125" s="6" t="s">
        <v>240</v>
      </c>
      <c r="F125" s="6" t="s">
        <v>1241</v>
      </c>
      <c r="G125" s="6" t="s">
        <v>1251</v>
      </c>
    </row>
    <row r="126" spans="5:13" ht="15.75" customHeight="1" x14ac:dyDescent="0.15">
      <c r="E126" s="6" t="s">
        <v>241</v>
      </c>
      <c r="F126" s="6" t="s">
        <v>1241</v>
      </c>
      <c r="G126" s="6" t="s">
        <v>1251</v>
      </c>
    </row>
    <row r="127" spans="5:13" ht="15.75" customHeight="1" x14ac:dyDescent="0.15">
      <c r="E127" s="6" t="s">
        <v>242</v>
      </c>
      <c r="F127" s="6" t="s">
        <v>1241</v>
      </c>
      <c r="G127" s="6" t="s">
        <v>1251</v>
      </c>
    </row>
    <row r="128" spans="5:13" ht="15.75" customHeight="1" x14ac:dyDescent="0.15">
      <c r="E128" s="6" t="s">
        <v>243</v>
      </c>
      <c r="F128" s="6" t="s">
        <v>1253</v>
      </c>
      <c r="G128" s="6" t="s">
        <v>1251</v>
      </c>
    </row>
    <row r="129" spans="5:13" ht="15.75" customHeight="1" x14ac:dyDescent="0.15">
      <c r="E129" s="6" t="s">
        <v>244</v>
      </c>
      <c r="F129" s="6" t="s">
        <v>1241</v>
      </c>
      <c r="G129" s="6" t="s">
        <v>1251</v>
      </c>
    </row>
    <row r="130" spans="5:13" ht="15.75" customHeight="1" x14ac:dyDescent="0.15">
      <c r="E130" s="6" t="s">
        <v>245</v>
      </c>
      <c r="F130" s="6" t="s">
        <v>1241</v>
      </c>
      <c r="G130" s="6" t="s">
        <v>1251</v>
      </c>
    </row>
    <row r="131" spans="5:13" ht="15.75" customHeight="1" x14ac:dyDescent="0.15">
      <c r="E131" s="6" t="s">
        <v>246</v>
      </c>
      <c r="F131" s="6" t="s">
        <v>1241</v>
      </c>
      <c r="G131" s="6" t="s">
        <v>1250</v>
      </c>
    </row>
    <row r="132" spans="5:13" ht="15.75" customHeight="1" x14ac:dyDescent="0.15">
      <c r="E132" s="6" t="s">
        <v>247</v>
      </c>
      <c r="F132" s="6" t="s">
        <v>1241</v>
      </c>
      <c r="G132" s="6" t="s">
        <v>1250</v>
      </c>
    </row>
    <row r="133" spans="5:13" ht="15.75" customHeight="1" x14ac:dyDescent="0.15">
      <c r="E133" s="6" t="s">
        <v>248</v>
      </c>
      <c r="F133" s="6" t="s">
        <v>1241</v>
      </c>
      <c r="G133" s="6" t="s">
        <v>1250</v>
      </c>
    </row>
    <row r="134" spans="5:13" ht="15.75" customHeight="1" x14ac:dyDescent="0.15">
      <c r="E134" s="6" t="s">
        <v>249</v>
      </c>
      <c r="F134" s="6" t="s">
        <v>1241</v>
      </c>
      <c r="G134" s="6" t="s">
        <v>1250</v>
      </c>
    </row>
    <row r="135" spans="5:13" ht="15.75" customHeight="1" x14ac:dyDescent="0.15">
      <c r="E135" s="6" t="s">
        <v>250</v>
      </c>
      <c r="F135" s="6" t="s">
        <v>1241</v>
      </c>
      <c r="G135" s="6" t="s">
        <v>1250</v>
      </c>
    </row>
    <row r="136" spans="5:13" ht="15.75" customHeight="1" x14ac:dyDescent="0.15">
      <c r="E136" s="6" t="s">
        <v>251</v>
      </c>
      <c r="F136" s="6" t="s">
        <v>1241</v>
      </c>
      <c r="G136" s="6" t="s">
        <v>1250</v>
      </c>
    </row>
    <row r="137" spans="5:13" ht="15.75" customHeight="1" x14ac:dyDescent="0.15">
      <c r="E137" s="6" t="s">
        <v>252</v>
      </c>
      <c r="F137" s="6" t="s">
        <v>1241</v>
      </c>
      <c r="G137" s="6" t="s">
        <v>1250</v>
      </c>
    </row>
    <row r="138" spans="5:13" ht="15.75" customHeight="1" x14ac:dyDescent="0.15">
      <c r="E138" s="6" t="s">
        <v>253</v>
      </c>
      <c r="F138" s="6" t="s">
        <v>1241</v>
      </c>
      <c r="G138" s="6" t="s">
        <v>1250</v>
      </c>
    </row>
    <row r="139" spans="5:13" ht="15.75" customHeight="1" x14ac:dyDescent="0.15">
      <c r="E139" s="6" t="s">
        <v>254</v>
      </c>
      <c r="F139" s="6" t="s">
        <v>1241</v>
      </c>
      <c r="G139" s="6" t="s">
        <v>1250</v>
      </c>
    </row>
    <row r="140" spans="5:13" ht="15.75" customHeight="1" x14ac:dyDescent="0.15">
      <c r="E140" s="6" t="s">
        <v>255</v>
      </c>
      <c r="F140" s="6" t="s">
        <v>1241</v>
      </c>
      <c r="G140" s="6" t="s">
        <v>1250</v>
      </c>
    </row>
    <row r="141" spans="5:13" ht="15.75" customHeight="1" x14ac:dyDescent="0.15">
      <c r="E141" s="6" t="s">
        <v>256</v>
      </c>
      <c r="F141" s="6" t="s">
        <v>1241</v>
      </c>
      <c r="G141" s="6" t="s">
        <v>1250</v>
      </c>
    </row>
    <row r="142" spans="5:13" ht="15.75" customHeight="1" x14ac:dyDescent="0.15">
      <c r="E142" s="6" t="s">
        <v>257</v>
      </c>
      <c r="F142" s="6" t="s">
        <v>1241</v>
      </c>
      <c r="G142" s="6" t="s">
        <v>1250</v>
      </c>
    </row>
    <row r="143" spans="5:13" s="9" customFormat="1" ht="15.75" customHeight="1" x14ac:dyDescent="0.15">
      <c r="E143" s="9" t="s">
        <v>258</v>
      </c>
      <c r="F143" s="9" t="s">
        <v>1241</v>
      </c>
      <c r="G143" s="9" t="s">
        <v>1250</v>
      </c>
      <c r="H143" s="9">
        <v>53</v>
      </c>
      <c r="I143" s="9" t="s">
        <v>1266</v>
      </c>
      <c r="J143" s="9">
        <v>2</v>
      </c>
      <c r="K143" s="9">
        <v>3</v>
      </c>
      <c r="L143" s="9">
        <v>3</v>
      </c>
      <c r="M143" s="9" t="s">
        <v>1250</v>
      </c>
    </row>
    <row r="144" spans="5:13" ht="15.75" customHeight="1" x14ac:dyDescent="0.15">
      <c r="E144" s="6" t="s">
        <v>259</v>
      </c>
      <c r="F144" s="6" t="s">
        <v>1241</v>
      </c>
      <c r="G144" s="6" t="s">
        <v>1250</v>
      </c>
    </row>
    <row r="145" spans="5:7" ht="15.75" customHeight="1" x14ac:dyDescent="0.15">
      <c r="E145" s="6" t="s">
        <v>260</v>
      </c>
      <c r="F145" s="6" t="s">
        <v>1241</v>
      </c>
      <c r="G145" s="6" t="s">
        <v>1250</v>
      </c>
    </row>
    <row r="146" spans="5:7" ht="15.75" customHeight="1" x14ac:dyDescent="0.15">
      <c r="E146" s="6" t="s">
        <v>261</v>
      </c>
      <c r="F146" s="6" t="s">
        <v>1241</v>
      </c>
      <c r="G146" s="6" t="s">
        <v>1250</v>
      </c>
    </row>
    <row r="147" spans="5:7" ht="15.75" customHeight="1" x14ac:dyDescent="0.15">
      <c r="E147" s="6" t="s">
        <v>262</v>
      </c>
      <c r="F147" s="6" t="s">
        <v>1241</v>
      </c>
      <c r="G147" s="6" t="s">
        <v>1250</v>
      </c>
    </row>
    <row r="148" spans="5:7" ht="15.75" customHeight="1" x14ac:dyDescent="0.15">
      <c r="E148" s="6" t="s">
        <v>263</v>
      </c>
      <c r="F148" s="6" t="s">
        <v>1241</v>
      </c>
      <c r="G148" s="6" t="s">
        <v>1250</v>
      </c>
    </row>
    <row r="149" spans="5:7" ht="15.75" customHeight="1" x14ac:dyDescent="0.15">
      <c r="E149" s="6" t="s">
        <v>264</v>
      </c>
      <c r="F149" s="6" t="s">
        <v>1241</v>
      </c>
      <c r="G149" s="6" t="s">
        <v>1250</v>
      </c>
    </row>
    <row r="150" spans="5:7" ht="15.75" customHeight="1" x14ac:dyDescent="0.15">
      <c r="E150" s="6" t="s">
        <v>265</v>
      </c>
      <c r="F150" s="6" t="s">
        <v>1241</v>
      </c>
      <c r="G150" s="6" t="s">
        <v>1250</v>
      </c>
    </row>
    <row r="151" spans="5:7" ht="15.75" customHeight="1" x14ac:dyDescent="0.15">
      <c r="E151" s="6" t="s">
        <v>266</v>
      </c>
      <c r="F151" s="6" t="s">
        <v>1241</v>
      </c>
      <c r="G151" s="6" t="s">
        <v>1250</v>
      </c>
    </row>
    <row r="152" spans="5:7" ht="15.75" customHeight="1" x14ac:dyDescent="0.15">
      <c r="E152" s="6" t="s">
        <v>267</v>
      </c>
      <c r="F152" s="6" t="s">
        <v>1241</v>
      </c>
      <c r="G152" s="6" t="s">
        <v>1250</v>
      </c>
    </row>
    <row r="153" spans="5:7" ht="15.75" customHeight="1" x14ac:dyDescent="0.15">
      <c r="E153" s="6" t="s">
        <v>268</v>
      </c>
      <c r="F153" s="6" t="s">
        <v>1241</v>
      </c>
      <c r="G153" s="6" t="s">
        <v>1250</v>
      </c>
    </row>
    <row r="154" spans="5:7" ht="15.75" customHeight="1" x14ac:dyDescent="0.15">
      <c r="E154" s="6" t="s">
        <v>269</v>
      </c>
      <c r="F154" s="6" t="s">
        <v>1241</v>
      </c>
      <c r="G154" s="6" t="s">
        <v>1250</v>
      </c>
    </row>
    <row r="155" spans="5:7" ht="15.75" customHeight="1" x14ac:dyDescent="0.15">
      <c r="E155" s="6" t="s">
        <v>270</v>
      </c>
      <c r="F155" s="6" t="s">
        <v>1241</v>
      </c>
      <c r="G155" s="6" t="s">
        <v>1251</v>
      </c>
    </row>
    <row r="156" spans="5:7" ht="15.75" customHeight="1" x14ac:dyDescent="0.15">
      <c r="E156" s="6" t="s">
        <v>271</v>
      </c>
      <c r="F156" s="6" t="s">
        <v>1241</v>
      </c>
      <c r="G156" s="6" t="s">
        <v>1251</v>
      </c>
    </row>
    <row r="157" spans="5:7" ht="15.75" customHeight="1" x14ac:dyDescent="0.15">
      <c r="E157" s="6" t="s">
        <v>272</v>
      </c>
      <c r="F157" s="6" t="s">
        <v>1241</v>
      </c>
      <c r="G157" s="6" t="s">
        <v>1251</v>
      </c>
    </row>
    <row r="158" spans="5:7" ht="15.75" customHeight="1" x14ac:dyDescent="0.15">
      <c r="E158" s="6" t="s">
        <v>273</v>
      </c>
      <c r="F158" s="6" t="s">
        <v>1241</v>
      </c>
      <c r="G158" s="6" t="s">
        <v>1251</v>
      </c>
    </row>
    <row r="159" spans="5:7" ht="15.75" customHeight="1" x14ac:dyDescent="0.15">
      <c r="E159" s="6" t="s">
        <v>274</v>
      </c>
      <c r="F159" s="6" t="s">
        <v>1241</v>
      </c>
      <c r="G159" s="6" t="s">
        <v>1251</v>
      </c>
    </row>
    <row r="160" spans="5:7" ht="15.75" customHeight="1" x14ac:dyDescent="0.15">
      <c r="E160" s="6" t="s">
        <v>275</v>
      </c>
      <c r="F160" s="6" t="s">
        <v>1241</v>
      </c>
      <c r="G160" s="6" t="s">
        <v>1251</v>
      </c>
    </row>
    <row r="161" spans="5:13" ht="15.75" customHeight="1" x14ac:dyDescent="0.15">
      <c r="E161" s="6" t="s">
        <v>276</v>
      </c>
      <c r="F161" s="6" t="s">
        <v>1241</v>
      </c>
      <c r="G161" s="6" t="s">
        <v>1251</v>
      </c>
    </row>
    <row r="162" spans="5:13" ht="15.75" customHeight="1" x14ac:dyDescent="0.15">
      <c r="E162" s="6" t="s">
        <v>277</v>
      </c>
      <c r="F162" s="6" t="s">
        <v>1241</v>
      </c>
      <c r="G162" s="6" t="s">
        <v>1251</v>
      </c>
    </row>
    <row r="163" spans="5:13" ht="15.75" customHeight="1" x14ac:dyDescent="0.15">
      <c r="E163" s="6" t="s">
        <v>278</v>
      </c>
      <c r="F163" s="6" t="s">
        <v>1241</v>
      </c>
      <c r="G163" s="6" t="s">
        <v>1251</v>
      </c>
    </row>
    <row r="164" spans="5:13" ht="15.75" customHeight="1" x14ac:dyDescent="0.15">
      <c r="E164" s="6" t="s">
        <v>279</v>
      </c>
      <c r="F164" s="6" t="s">
        <v>1245</v>
      </c>
      <c r="G164" s="6" t="s">
        <v>1251</v>
      </c>
    </row>
    <row r="165" spans="5:13" ht="15.75" customHeight="1" x14ac:dyDescent="0.15">
      <c r="E165" s="6" t="s">
        <v>280</v>
      </c>
      <c r="F165" s="6" t="s">
        <v>1241</v>
      </c>
      <c r="G165" s="6" t="s">
        <v>1251</v>
      </c>
    </row>
    <row r="166" spans="5:13" ht="15.75" customHeight="1" x14ac:dyDescent="0.15">
      <c r="E166" s="6" t="s">
        <v>281</v>
      </c>
      <c r="F166" s="6" t="s">
        <v>1253</v>
      </c>
      <c r="G166" s="6" t="s">
        <v>1251</v>
      </c>
    </row>
    <row r="167" spans="5:13" s="9" customFormat="1" ht="15.75" customHeight="1" x14ac:dyDescent="0.15">
      <c r="E167" s="9" t="s">
        <v>282</v>
      </c>
      <c r="F167" s="9" t="s">
        <v>1241</v>
      </c>
      <c r="G167" s="9" t="s">
        <v>1250</v>
      </c>
      <c r="H167" s="9">
        <v>57</v>
      </c>
      <c r="I167" s="9" t="s">
        <v>1267</v>
      </c>
      <c r="J167" s="9">
        <v>6</v>
      </c>
      <c r="K167" s="9">
        <v>5.5</v>
      </c>
      <c r="L167" s="9">
        <v>3.5</v>
      </c>
      <c r="M167" s="9" t="s">
        <v>1250</v>
      </c>
    </row>
    <row r="168" spans="5:13" ht="15.75" customHeight="1" x14ac:dyDescent="0.15">
      <c r="E168" s="6" t="s">
        <v>283</v>
      </c>
      <c r="F168" s="6" t="s">
        <v>1241</v>
      </c>
      <c r="G168" s="6" t="s">
        <v>1250</v>
      </c>
    </row>
    <row r="169" spans="5:13" ht="15.75" customHeight="1" x14ac:dyDescent="0.15">
      <c r="E169" s="6" t="s">
        <v>284</v>
      </c>
      <c r="F169" s="6" t="s">
        <v>1241</v>
      </c>
      <c r="G169" s="6" t="s">
        <v>1250</v>
      </c>
    </row>
    <row r="170" spans="5:13" ht="15.75" customHeight="1" x14ac:dyDescent="0.15">
      <c r="E170" s="6" t="s">
        <v>285</v>
      </c>
      <c r="F170" s="6" t="s">
        <v>1241</v>
      </c>
      <c r="G170" s="6" t="s">
        <v>1250</v>
      </c>
    </row>
    <row r="171" spans="5:13" ht="15.75" customHeight="1" x14ac:dyDescent="0.15">
      <c r="E171" s="6" t="s">
        <v>286</v>
      </c>
      <c r="F171" s="6" t="s">
        <v>1241</v>
      </c>
      <c r="G171" s="6" t="s">
        <v>1250</v>
      </c>
    </row>
    <row r="172" spans="5:13" ht="15.75" customHeight="1" x14ac:dyDescent="0.15">
      <c r="E172" s="6" t="s">
        <v>287</v>
      </c>
      <c r="F172" s="6" t="s">
        <v>1241</v>
      </c>
      <c r="G172" s="6" t="s">
        <v>1250</v>
      </c>
    </row>
    <row r="173" spans="5:13" ht="15.75" customHeight="1" x14ac:dyDescent="0.15">
      <c r="E173" s="6" t="s">
        <v>288</v>
      </c>
      <c r="F173" s="6" t="s">
        <v>1241</v>
      </c>
      <c r="G173" s="6" t="s">
        <v>1250</v>
      </c>
    </row>
    <row r="174" spans="5:13" ht="15.75" customHeight="1" x14ac:dyDescent="0.15">
      <c r="E174" s="6" t="s">
        <v>289</v>
      </c>
      <c r="F174" s="6" t="s">
        <v>1241</v>
      </c>
      <c r="G174" s="6" t="s">
        <v>1250</v>
      </c>
    </row>
    <row r="175" spans="5:13" ht="15.75" customHeight="1" x14ac:dyDescent="0.15">
      <c r="E175" s="6" t="s">
        <v>290</v>
      </c>
      <c r="F175" s="6" t="s">
        <v>1241</v>
      </c>
      <c r="G175" s="6" t="s">
        <v>1250</v>
      </c>
    </row>
    <row r="176" spans="5:13" ht="15.75" customHeight="1" x14ac:dyDescent="0.15">
      <c r="E176" s="6" t="s">
        <v>291</v>
      </c>
      <c r="F176" s="6" t="s">
        <v>1241</v>
      </c>
      <c r="G176" s="6" t="s">
        <v>1250</v>
      </c>
    </row>
    <row r="177" spans="5:13" ht="15.75" customHeight="1" x14ac:dyDescent="0.15">
      <c r="E177" s="6" t="s">
        <v>292</v>
      </c>
      <c r="F177" s="6" t="s">
        <v>1241</v>
      </c>
      <c r="G177" s="6" t="s">
        <v>1250</v>
      </c>
    </row>
    <row r="178" spans="5:13" ht="15.75" customHeight="1" x14ac:dyDescent="0.15">
      <c r="E178" s="6" t="s">
        <v>293</v>
      </c>
      <c r="F178" s="6" t="s">
        <v>1241</v>
      </c>
      <c r="G178" s="6" t="s">
        <v>1251</v>
      </c>
    </row>
    <row r="179" spans="5:13" ht="15.75" customHeight="1" x14ac:dyDescent="0.15">
      <c r="E179" s="6" t="s">
        <v>294</v>
      </c>
      <c r="F179" s="6" t="s">
        <v>1242</v>
      </c>
      <c r="G179" s="6" t="s">
        <v>1251</v>
      </c>
    </row>
    <row r="180" spans="5:13" ht="15.75" customHeight="1" x14ac:dyDescent="0.15">
      <c r="E180" s="6" t="s">
        <v>295</v>
      </c>
      <c r="F180" s="6" t="s">
        <v>1241</v>
      </c>
      <c r="G180" s="6" t="s">
        <v>1251</v>
      </c>
    </row>
    <row r="181" spans="5:13" ht="15.75" customHeight="1" x14ac:dyDescent="0.15">
      <c r="E181" s="6" t="s">
        <v>296</v>
      </c>
      <c r="F181" s="6" t="s">
        <v>1241</v>
      </c>
      <c r="G181" s="6" t="s">
        <v>1251</v>
      </c>
    </row>
    <row r="182" spans="5:13" ht="15.75" customHeight="1" x14ac:dyDescent="0.15">
      <c r="E182" s="6" t="s">
        <v>297</v>
      </c>
      <c r="F182" s="6" t="s">
        <v>1241</v>
      </c>
      <c r="G182" s="6" t="s">
        <v>1251</v>
      </c>
    </row>
    <row r="183" spans="5:13" ht="15.75" customHeight="1" x14ac:dyDescent="0.15">
      <c r="E183" s="6" t="s">
        <v>298</v>
      </c>
      <c r="F183" s="6" t="s">
        <v>1253</v>
      </c>
      <c r="G183" s="6" t="s">
        <v>1251</v>
      </c>
    </row>
    <row r="184" spans="5:13" ht="15.75" customHeight="1" x14ac:dyDescent="0.15">
      <c r="E184" s="6" t="s">
        <v>299</v>
      </c>
      <c r="F184" s="6" t="s">
        <v>1241</v>
      </c>
      <c r="G184" s="6" t="s">
        <v>1251</v>
      </c>
    </row>
    <row r="185" spans="5:13" ht="15.75" customHeight="1" x14ac:dyDescent="0.15">
      <c r="E185" s="6" t="s">
        <v>300</v>
      </c>
      <c r="F185" s="6" t="s">
        <v>1241</v>
      </c>
      <c r="G185" s="6" t="s">
        <v>1251</v>
      </c>
    </row>
    <row r="186" spans="5:13" ht="15.75" customHeight="1" x14ac:dyDescent="0.15">
      <c r="E186" s="6" t="s">
        <v>301</v>
      </c>
      <c r="F186" s="6" t="s">
        <v>1241</v>
      </c>
      <c r="G186" s="6" t="s">
        <v>1251</v>
      </c>
    </row>
    <row r="187" spans="5:13" s="9" customFormat="1" ht="15.75" customHeight="1" x14ac:dyDescent="0.15">
      <c r="E187" s="9" t="s">
        <v>302</v>
      </c>
      <c r="F187" s="9" t="s">
        <v>1241</v>
      </c>
      <c r="G187" s="9" t="s">
        <v>1250</v>
      </c>
      <c r="H187" s="9">
        <v>50</v>
      </c>
      <c r="I187" s="9" t="s">
        <v>1267</v>
      </c>
      <c r="J187" s="9">
        <v>5</v>
      </c>
      <c r="K187" s="9">
        <v>5</v>
      </c>
      <c r="L187" s="9">
        <v>1.5</v>
      </c>
      <c r="M187" s="9" t="s">
        <v>1250</v>
      </c>
    </row>
    <row r="188" spans="5:13" ht="15.75" customHeight="1" x14ac:dyDescent="0.15">
      <c r="E188" s="6" t="s">
        <v>303</v>
      </c>
      <c r="F188" s="6" t="s">
        <v>1241</v>
      </c>
      <c r="G188" s="6" t="s">
        <v>1250</v>
      </c>
    </row>
    <row r="189" spans="5:13" ht="15.75" customHeight="1" x14ac:dyDescent="0.15">
      <c r="E189" s="6" t="s">
        <v>304</v>
      </c>
      <c r="F189" s="6" t="s">
        <v>1241</v>
      </c>
      <c r="G189" s="6" t="s">
        <v>1250</v>
      </c>
    </row>
    <row r="190" spans="5:13" ht="15.75" customHeight="1" x14ac:dyDescent="0.15">
      <c r="E190" s="6" t="s">
        <v>305</v>
      </c>
      <c r="F190" s="6" t="s">
        <v>1241</v>
      </c>
      <c r="G190" s="6" t="s">
        <v>1250</v>
      </c>
    </row>
    <row r="191" spans="5:13" ht="15.75" customHeight="1" x14ac:dyDescent="0.15">
      <c r="E191" s="6" t="s">
        <v>306</v>
      </c>
      <c r="F191" s="6" t="s">
        <v>1241</v>
      </c>
      <c r="G191" s="6" t="s">
        <v>1250</v>
      </c>
    </row>
    <row r="192" spans="5:13" ht="15.75" customHeight="1" x14ac:dyDescent="0.15">
      <c r="E192" s="6" t="s">
        <v>307</v>
      </c>
      <c r="F192" s="6" t="s">
        <v>1241</v>
      </c>
      <c r="G192" s="6" t="s">
        <v>1251</v>
      </c>
    </row>
    <row r="193" spans="5:13" ht="15.75" customHeight="1" x14ac:dyDescent="0.15">
      <c r="E193" s="6" t="s">
        <v>308</v>
      </c>
      <c r="F193" s="6" t="s">
        <v>1242</v>
      </c>
      <c r="G193" s="6" t="s">
        <v>1251</v>
      </c>
    </row>
    <row r="194" spans="5:13" ht="15.75" customHeight="1" x14ac:dyDescent="0.15">
      <c r="E194" s="6" t="s">
        <v>309</v>
      </c>
      <c r="F194" s="6" t="s">
        <v>1242</v>
      </c>
      <c r="G194" s="6" t="s">
        <v>1251</v>
      </c>
    </row>
    <row r="195" spans="5:13" ht="15.75" customHeight="1" x14ac:dyDescent="0.15">
      <c r="E195" s="6" t="s">
        <v>310</v>
      </c>
      <c r="F195" s="6" t="s">
        <v>1242</v>
      </c>
      <c r="G195" s="6" t="s">
        <v>1251</v>
      </c>
    </row>
    <row r="196" spans="5:13" ht="15.75" customHeight="1" x14ac:dyDescent="0.15">
      <c r="E196" s="6" t="s">
        <v>311</v>
      </c>
      <c r="F196" s="6" t="s">
        <v>1242</v>
      </c>
      <c r="G196" s="6" t="s">
        <v>1251</v>
      </c>
    </row>
    <row r="197" spans="5:13" ht="15.75" customHeight="1" x14ac:dyDescent="0.15">
      <c r="E197" s="6" t="s">
        <v>312</v>
      </c>
      <c r="F197" s="6" t="s">
        <v>1242</v>
      </c>
      <c r="G197" s="6" t="s">
        <v>1251</v>
      </c>
    </row>
    <row r="198" spans="5:13" ht="15.75" customHeight="1" x14ac:dyDescent="0.15">
      <c r="E198" s="6" t="s">
        <v>313</v>
      </c>
      <c r="F198" s="6" t="s">
        <v>1253</v>
      </c>
      <c r="G198" s="6" t="s">
        <v>1251</v>
      </c>
    </row>
    <row r="199" spans="5:13" s="9" customFormat="1" ht="15.75" customHeight="1" x14ac:dyDescent="0.15">
      <c r="E199" s="9" t="s">
        <v>314</v>
      </c>
      <c r="F199" s="9" t="s">
        <v>1241</v>
      </c>
      <c r="G199" s="9" t="s">
        <v>1250</v>
      </c>
      <c r="H199" s="9">
        <v>39</v>
      </c>
      <c r="I199" s="9" t="s">
        <v>1266</v>
      </c>
      <c r="J199" s="9">
        <v>3</v>
      </c>
      <c r="K199" s="9">
        <v>4</v>
      </c>
      <c r="L199" s="9">
        <v>1.5</v>
      </c>
      <c r="M199" s="9" t="s">
        <v>1250</v>
      </c>
    </row>
    <row r="200" spans="5:13" ht="15.75" customHeight="1" x14ac:dyDescent="0.15">
      <c r="E200" s="6" t="s">
        <v>315</v>
      </c>
      <c r="F200" s="6" t="s">
        <v>1241</v>
      </c>
      <c r="G200" s="6" t="s">
        <v>1250</v>
      </c>
    </row>
    <row r="201" spans="5:13" ht="15.75" customHeight="1" x14ac:dyDescent="0.15">
      <c r="E201" s="6" t="s">
        <v>316</v>
      </c>
      <c r="F201" s="6" t="s">
        <v>1241</v>
      </c>
      <c r="G201" s="6" t="s">
        <v>1250</v>
      </c>
    </row>
    <row r="202" spans="5:13" ht="15.75" customHeight="1" x14ac:dyDescent="0.15">
      <c r="E202" s="6" t="s">
        <v>317</v>
      </c>
      <c r="F202" s="6" t="s">
        <v>1241</v>
      </c>
      <c r="G202" s="6" t="s">
        <v>1250</v>
      </c>
    </row>
    <row r="203" spans="5:13" ht="15.75" customHeight="1" x14ac:dyDescent="0.15">
      <c r="E203" s="6" t="s">
        <v>318</v>
      </c>
      <c r="F203" s="6" t="s">
        <v>1241</v>
      </c>
      <c r="G203" s="6" t="s">
        <v>1250</v>
      </c>
    </row>
    <row r="204" spans="5:13" ht="15.75" customHeight="1" x14ac:dyDescent="0.15">
      <c r="E204" s="6" t="s">
        <v>319</v>
      </c>
      <c r="F204" s="6" t="s">
        <v>1241</v>
      </c>
      <c r="G204" s="6" t="s">
        <v>1250</v>
      </c>
    </row>
    <row r="205" spans="5:13" ht="15.75" customHeight="1" x14ac:dyDescent="0.15">
      <c r="E205" s="6" t="s">
        <v>320</v>
      </c>
      <c r="F205" s="6" t="s">
        <v>1253</v>
      </c>
      <c r="G205" s="6" t="s">
        <v>1250</v>
      </c>
    </row>
    <row r="206" spans="5:13" ht="15.75" customHeight="1" x14ac:dyDescent="0.15">
      <c r="E206" s="6" t="s">
        <v>321</v>
      </c>
      <c r="F206" s="6" t="s">
        <v>1245</v>
      </c>
      <c r="G206" s="6" t="s">
        <v>1251</v>
      </c>
    </row>
    <row r="207" spans="5:13" ht="15.75" customHeight="1" x14ac:dyDescent="0.15">
      <c r="E207" s="6" t="s">
        <v>322</v>
      </c>
      <c r="F207" s="6" t="s">
        <v>1253</v>
      </c>
      <c r="G207" s="6" t="s">
        <v>1251</v>
      </c>
    </row>
    <row r="208" spans="5:13" ht="15.75" customHeight="1" x14ac:dyDescent="0.15">
      <c r="E208" s="6" t="s">
        <v>323</v>
      </c>
      <c r="F208" s="6" t="s">
        <v>1241</v>
      </c>
      <c r="G208" s="6" t="s">
        <v>1251</v>
      </c>
    </row>
    <row r="209" spans="5:13" ht="15.75" customHeight="1" x14ac:dyDescent="0.15">
      <c r="E209" s="6" t="s">
        <v>324</v>
      </c>
      <c r="F209" s="6" t="s">
        <v>1245</v>
      </c>
      <c r="G209" s="6" t="s">
        <v>1251</v>
      </c>
    </row>
    <row r="210" spans="5:13" ht="15.75" customHeight="1" x14ac:dyDescent="0.15">
      <c r="E210" s="6" t="s">
        <v>325</v>
      </c>
      <c r="F210" s="6" t="s">
        <v>1253</v>
      </c>
      <c r="G210" s="6" t="s">
        <v>1251</v>
      </c>
    </row>
    <row r="211" spans="5:13" ht="15.75" customHeight="1" x14ac:dyDescent="0.15">
      <c r="E211" s="6" t="s">
        <v>326</v>
      </c>
      <c r="F211" s="6" t="s">
        <v>1245</v>
      </c>
      <c r="G211" s="6" t="s">
        <v>1251</v>
      </c>
    </row>
    <row r="212" spans="5:13" ht="15.75" customHeight="1" x14ac:dyDescent="0.15">
      <c r="E212" s="6" t="s">
        <v>327</v>
      </c>
      <c r="F212" s="6" t="s">
        <v>1241</v>
      </c>
      <c r="G212" s="6" t="s">
        <v>1251</v>
      </c>
    </row>
    <row r="213" spans="5:13" ht="15.75" customHeight="1" x14ac:dyDescent="0.15">
      <c r="E213" s="6" t="s">
        <v>328</v>
      </c>
      <c r="F213" s="6" t="s">
        <v>1241</v>
      </c>
      <c r="G213" s="6" t="s">
        <v>1251</v>
      </c>
    </row>
    <row r="214" spans="5:13" ht="15.75" customHeight="1" x14ac:dyDescent="0.15">
      <c r="E214" s="6" t="s">
        <v>329</v>
      </c>
      <c r="F214" s="6" t="s">
        <v>1245</v>
      </c>
      <c r="G214" s="6" t="s">
        <v>1251</v>
      </c>
    </row>
    <row r="215" spans="5:13" ht="15.75" customHeight="1" x14ac:dyDescent="0.15">
      <c r="E215" s="6" t="s">
        <v>330</v>
      </c>
      <c r="F215" s="6" t="s">
        <v>1241</v>
      </c>
      <c r="G215" s="6" t="s">
        <v>1251</v>
      </c>
    </row>
    <row r="216" spans="5:13" s="9" customFormat="1" ht="15.75" customHeight="1" x14ac:dyDescent="0.15">
      <c r="E216" s="9" t="s">
        <v>1</v>
      </c>
      <c r="F216" s="9" t="s">
        <v>1241</v>
      </c>
      <c r="G216" s="9" t="s">
        <v>1250</v>
      </c>
      <c r="H216" s="9">
        <v>53</v>
      </c>
      <c r="I216" s="9" t="s">
        <v>1267</v>
      </c>
      <c r="J216" s="9">
        <v>4</v>
      </c>
      <c r="K216" s="9">
        <v>4</v>
      </c>
      <c r="L216" s="9">
        <v>5</v>
      </c>
      <c r="M216" s="9" t="s">
        <v>1250</v>
      </c>
    </row>
    <row r="217" spans="5:13" ht="15.75" customHeight="1" x14ac:dyDescent="0.15">
      <c r="E217" s="6" t="s">
        <v>2</v>
      </c>
      <c r="F217" s="6" t="s">
        <v>1241</v>
      </c>
      <c r="G217" s="6" t="s">
        <v>1250</v>
      </c>
    </row>
    <row r="218" spans="5:13" ht="15.75" customHeight="1" x14ac:dyDescent="0.15">
      <c r="E218" s="6" t="s">
        <v>3</v>
      </c>
      <c r="F218" s="6" t="s">
        <v>1253</v>
      </c>
      <c r="G218" s="6" t="s">
        <v>1250</v>
      </c>
    </row>
    <row r="219" spans="5:13" ht="15.75" customHeight="1" x14ac:dyDescent="0.15">
      <c r="E219" s="6" t="s">
        <v>4</v>
      </c>
      <c r="F219" s="6" t="s">
        <v>1241</v>
      </c>
      <c r="G219" s="6" t="s">
        <v>1250</v>
      </c>
    </row>
    <row r="220" spans="5:13" ht="15.75" customHeight="1" x14ac:dyDescent="0.15">
      <c r="E220" s="6" t="s">
        <v>5</v>
      </c>
      <c r="F220" s="6" t="s">
        <v>1241</v>
      </c>
      <c r="G220" s="6" t="s">
        <v>1250</v>
      </c>
    </row>
    <row r="221" spans="5:13" ht="15.75" customHeight="1" x14ac:dyDescent="0.15">
      <c r="E221" s="6" t="s">
        <v>6</v>
      </c>
      <c r="F221" s="6" t="s">
        <v>1241</v>
      </c>
      <c r="G221" s="6" t="s">
        <v>1250</v>
      </c>
    </row>
    <row r="222" spans="5:13" ht="15.75" customHeight="1" x14ac:dyDescent="0.15">
      <c r="E222" s="6" t="s">
        <v>7</v>
      </c>
      <c r="F222" s="6" t="s">
        <v>1241</v>
      </c>
      <c r="G222" s="6" t="s">
        <v>1250</v>
      </c>
    </row>
    <row r="223" spans="5:13" ht="15.75" customHeight="1" x14ac:dyDescent="0.15">
      <c r="E223" s="6" t="s">
        <v>8</v>
      </c>
      <c r="F223" s="6" t="s">
        <v>1241</v>
      </c>
      <c r="G223" s="6" t="s">
        <v>1250</v>
      </c>
    </row>
    <row r="224" spans="5:13" ht="15.75" customHeight="1" x14ac:dyDescent="0.15">
      <c r="E224" s="6" t="s">
        <v>9</v>
      </c>
      <c r="F224" s="6" t="s">
        <v>1241</v>
      </c>
      <c r="G224" s="6" t="s">
        <v>1250</v>
      </c>
    </row>
    <row r="225" spans="5:7" ht="15.75" customHeight="1" x14ac:dyDescent="0.15">
      <c r="E225" s="6" t="s">
        <v>10</v>
      </c>
      <c r="F225" s="6" t="s">
        <v>1241</v>
      </c>
      <c r="G225" s="6" t="s">
        <v>1250</v>
      </c>
    </row>
    <row r="226" spans="5:7" ht="15.75" customHeight="1" x14ac:dyDescent="0.15">
      <c r="E226" s="6" t="s">
        <v>11</v>
      </c>
      <c r="F226" s="6" t="s">
        <v>1241</v>
      </c>
      <c r="G226" s="6" t="s">
        <v>1250</v>
      </c>
    </row>
    <row r="227" spans="5:7" ht="15.75" customHeight="1" x14ac:dyDescent="0.15">
      <c r="E227" s="6" t="s">
        <v>12</v>
      </c>
      <c r="F227" s="6" t="s">
        <v>1241</v>
      </c>
      <c r="G227" s="6" t="s">
        <v>1250</v>
      </c>
    </row>
    <row r="228" spans="5:7" ht="15.75" customHeight="1" x14ac:dyDescent="0.15">
      <c r="E228" s="6" t="s">
        <v>13</v>
      </c>
      <c r="F228" s="6" t="s">
        <v>1241</v>
      </c>
      <c r="G228" s="6" t="s">
        <v>1251</v>
      </c>
    </row>
    <row r="229" spans="5:7" ht="15.75" customHeight="1" x14ac:dyDescent="0.15">
      <c r="E229" s="6" t="s">
        <v>14</v>
      </c>
      <c r="F229" s="6" t="s">
        <v>1253</v>
      </c>
      <c r="G229" s="6" t="s">
        <v>1251</v>
      </c>
    </row>
    <row r="230" spans="5:7" ht="15.75" customHeight="1" x14ac:dyDescent="0.15">
      <c r="E230" s="6" t="s">
        <v>15</v>
      </c>
      <c r="F230" s="6" t="s">
        <v>1241</v>
      </c>
      <c r="G230" s="6" t="s">
        <v>1251</v>
      </c>
    </row>
    <row r="231" spans="5:7" ht="15.75" customHeight="1" x14ac:dyDescent="0.15">
      <c r="E231" s="6" t="s">
        <v>16</v>
      </c>
      <c r="F231" s="6" t="s">
        <v>1241</v>
      </c>
      <c r="G231" s="6" t="s">
        <v>1251</v>
      </c>
    </row>
    <row r="232" spans="5:7" ht="15.75" customHeight="1" x14ac:dyDescent="0.15">
      <c r="E232" s="6" t="s">
        <v>17</v>
      </c>
      <c r="F232" s="6" t="s">
        <v>1241</v>
      </c>
      <c r="G232" s="6" t="s">
        <v>1251</v>
      </c>
    </row>
    <row r="233" spans="5:7" ht="15.75" customHeight="1" x14ac:dyDescent="0.15">
      <c r="E233" s="6" t="s">
        <v>18</v>
      </c>
      <c r="F233" s="6" t="s">
        <v>1241</v>
      </c>
      <c r="G233" s="6" t="s">
        <v>1251</v>
      </c>
    </row>
    <row r="234" spans="5:7" ht="15.75" customHeight="1" x14ac:dyDescent="0.15">
      <c r="E234" s="6" t="s">
        <v>19</v>
      </c>
      <c r="F234" s="6" t="s">
        <v>1241</v>
      </c>
      <c r="G234" s="6" t="s">
        <v>1251</v>
      </c>
    </row>
    <row r="235" spans="5:7" ht="15.75" customHeight="1" x14ac:dyDescent="0.15">
      <c r="E235" s="6" t="s">
        <v>20</v>
      </c>
      <c r="F235" s="6" t="s">
        <v>1253</v>
      </c>
      <c r="G235" s="6" t="s">
        <v>1251</v>
      </c>
    </row>
    <row r="236" spans="5:7" ht="15.75" customHeight="1" x14ac:dyDescent="0.15">
      <c r="E236" s="6" t="s">
        <v>21</v>
      </c>
      <c r="F236" s="6" t="s">
        <v>1241</v>
      </c>
      <c r="G236" s="6" t="s">
        <v>1251</v>
      </c>
    </row>
    <row r="237" spans="5:7" ht="15.75" customHeight="1" x14ac:dyDescent="0.15">
      <c r="E237" s="6" t="s">
        <v>22</v>
      </c>
      <c r="F237" s="6" t="s">
        <v>1241</v>
      </c>
      <c r="G237" s="6" t="s">
        <v>1251</v>
      </c>
    </row>
    <row r="238" spans="5:7" ht="15.75" customHeight="1" x14ac:dyDescent="0.15">
      <c r="E238" s="6" t="s">
        <v>23</v>
      </c>
      <c r="F238" s="6" t="s">
        <v>1253</v>
      </c>
      <c r="G238" s="6" t="s">
        <v>1251</v>
      </c>
    </row>
    <row r="239" spans="5:7" ht="15.75" customHeight="1" x14ac:dyDescent="0.15">
      <c r="E239" s="6" t="s">
        <v>24</v>
      </c>
      <c r="F239" s="6" t="s">
        <v>1241</v>
      </c>
      <c r="G239" s="6" t="s">
        <v>1251</v>
      </c>
    </row>
    <row r="240" spans="5:7" ht="15.75" customHeight="1" x14ac:dyDescent="0.15">
      <c r="E240" s="6" t="s">
        <v>25</v>
      </c>
      <c r="F240" s="6" t="s">
        <v>1241</v>
      </c>
      <c r="G240" s="6" t="s">
        <v>1251</v>
      </c>
    </row>
    <row r="241" spans="5:13" ht="15.75" customHeight="1" x14ac:dyDescent="0.15">
      <c r="E241" s="6" t="s">
        <v>26</v>
      </c>
      <c r="F241" s="6" t="s">
        <v>1241</v>
      </c>
      <c r="G241" s="6" t="s">
        <v>1251</v>
      </c>
    </row>
    <row r="242" spans="5:13" ht="15.75" customHeight="1" x14ac:dyDescent="0.15">
      <c r="E242" s="6" t="s">
        <v>27</v>
      </c>
      <c r="F242" s="6" t="s">
        <v>1241</v>
      </c>
      <c r="G242" s="6" t="s">
        <v>1251</v>
      </c>
    </row>
    <row r="243" spans="5:13" s="9" customFormat="1" ht="15.75" customHeight="1" x14ac:dyDescent="0.15">
      <c r="E243" s="9" t="s">
        <v>28</v>
      </c>
      <c r="F243" s="9" t="s">
        <v>1245</v>
      </c>
      <c r="G243" s="9" t="s">
        <v>1251</v>
      </c>
      <c r="H243" s="9">
        <v>57</v>
      </c>
      <c r="I243" s="9" t="s">
        <v>1267</v>
      </c>
      <c r="J243" s="9">
        <v>5</v>
      </c>
      <c r="K243" s="9">
        <v>3</v>
      </c>
      <c r="L243" s="9">
        <v>1</v>
      </c>
      <c r="M243" s="9" t="s">
        <v>1250</v>
      </c>
    </row>
    <row r="244" spans="5:13" ht="15.75" customHeight="1" x14ac:dyDescent="0.15">
      <c r="E244" s="6" t="s">
        <v>29</v>
      </c>
      <c r="F244" s="6" t="s">
        <v>1241</v>
      </c>
      <c r="G244" s="6" t="s">
        <v>1251</v>
      </c>
    </row>
    <row r="245" spans="5:13" ht="15.75" customHeight="1" x14ac:dyDescent="0.15">
      <c r="E245" s="6" t="s">
        <v>30</v>
      </c>
      <c r="F245" s="6" t="s">
        <v>1245</v>
      </c>
      <c r="G245" s="6" t="s">
        <v>1251</v>
      </c>
    </row>
    <row r="246" spans="5:13" ht="15.75" customHeight="1" x14ac:dyDescent="0.15">
      <c r="E246" s="6" t="s">
        <v>31</v>
      </c>
      <c r="F246" s="6" t="s">
        <v>1245</v>
      </c>
      <c r="G246" s="6" t="s">
        <v>1251</v>
      </c>
    </row>
    <row r="247" spans="5:13" ht="15.75" customHeight="1" x14ac:dyDescent="0.15">
      <c r="E247" s="6" t="s">
        <v>32</v>
      </c>
      <c r="F247" s="6"/>
      <c r="G247" s="6" t="s">
        <v>1251</v>
      </c>
    </row>
    <row r="248" spans="5:13" ht="15.75" customHeight="1" x14ac:dyDescent="0.15">
      <c r="E248" s="6" t="s">
        <v>33</v>
      </c>
      <c r="F248" s="6" t="s">
        <v>1253</v>
      </c>
      <c r="G248" s="6" t="s">
        <v>1251</v>
      </c>
    </row>
    <row r="249" spans="5:13" ht="15.75" customHeight="1" x14ac:dyDescent="0.15">
      <c r="E249" s="6" t="s">
        <v>34</v>
      </c>
      <c r="F249" s="6" t="s">
        <v>1253</v>
      </c>
      <c r="G249" s="6" t="s">
        <v>1251</v>
      </c>
    </row>
    <row r="250" spans="5:13" ht="15.75" customHeight="1" x14ac:dyDescent="0.15">
      <c r="E250" s="6" t="s">
        <v>35</v>
      </c>
      <c r="F250" s="6" t="s">
        <v>1253</v>
      </c>
      <c r="G250" s="6" t="s">
        <v>1251</v>
      </c>
    </row>
    <row r="251" spans="5:13" ht="15.75" customHeight="1" x14ac:dyDescent="0.15">
      <c r="E251" s="6" t="s">
        <v>36</v>
      </c>
      <c r="F251" s="6" t="s">
        <v>1245</v>
      </c>
      <c r="G251" s="6" t="s">
        <v>1251</v>
      </c>
    </row>
    <row r="252" spans="5:13" ht="15.75" customHeight="1" x14ac:dyDescent="0.15">
      <c r="E252" s="6" t="s">
        <v>37</v>
      </c>
      <c r="F252" s="6" t="s">
        <v>1245</v>
      </c>
      <c r="G252" s="6" t="s">
        <v>1251</v>
      </c>
    </row>
    <row r="253" spans="5:13" ht="15.75" customHeight="1" x14ac:dyDescent="0.15">
      <c r="E253" s="6" t="s">
        <v>38</v>
      </c>
      <c r="F253" s="6" t="s">
        <v>1241</v>
      </c>
      <c r="G253" s="6" t="s">
        <v>1250</v>
      </c>
    </row>
    <row r="254" spans="5:13" ht="15.75" customHeight="1" x14ac:dyDescent="0.15">
      <c r="E254" s="6" t="s">
        <v>39</v>
      </c>
      <c r="F254" s="6" t="s">
        <v>1242</v>
      </c>
      <c r="G254" s="6" t="s">
        <v>1250</v>
      </c>
    </row>
    <row r="255" spans="5:13" ht="15.75" customHeight="1" x14ac:dyDescent="0.15">
      <c r="E255" s="6" t="s">
        <v>40</v>
      </c>
      <c r="F255" s="6" t="s">
        <v>1241</v>
      </c>
      <c r="G255" s="6" t="s">
        <v>1250</v>
      </c>
    </row>
    <row r="256" spans="5:13" ht="15.75" customHeight="1" x14ac:dyDescent="0.15">
      <c r="E256" s="6" t="s">
        <v>41</v>
      </c>
      <c r="F256" s="6" t="s">
        <v>1241</v>
      </c>
      <c r="G256" s="6" t="s">
        <v>1250</v>
      </c>
    </row>
    <row r="257" spans="5:13" ht="15.75" customHeight="1" x14ac:dyDescent="0.15">
      <c r="E257" s="6" t="s">
        <v>42</v>
      </c>
      <c r="F257" s="6" t="s">
        <v>1253</v>
      </c>
      <c r="G257" s="6" t="s">
        <v>1250</v>
      </c>
    </row>
    <row r="258" spans="5:13" ht="15.75" customHeight="1" x14ac:dyDescent="0.15">
      <c r="E258" s="6" t="s">
        <v>43</v>
      </c>
      <c r="F258" s="6" t="s">
        <v>1241</v>
      </c>
      <c r="G258" s="6" t="s">
        <v>1250</v>
      </c>
    </row>
    <row r="259" spans="5:13" ht="15.75" customHeight="1" x14ac:dyDescent="0.15">
      <c r="E259" s="6" t="s">
        <v>44</v>
      </c>
      <c r="F259" s="6" t="s">
        <v>1253</v>
      </c>
      <c r="G259" s="6" t="s">
        <v>1250</v>
      </c>
    </row>
    <row r="260" spans="5:13" ht="15.75" customHeight="1" x14ac:dyDescent="0.15">
      <c r="E260" s="6" t="s">
        <v>45</v>
      </c>
      <c r="F260" s="6" t="s">
        <v>1241</v>
      </c>
      <c r="G260" s="6" t="s">
        <v>1250</v>
      </c>
    </row>
    <row r="261" spans="5:13" ht="15.75" customHeight="1" x14ac:dyDescent="0.15">
      <c r="E261" s="6" t="s">
        <v>46</v>
      </c>
      <c r="F261" s="6" t="s">
        <v>1253</v>
      </c>
      <c r="G261" s="6" t="s">
        <v>1250</v>
      </c>
    </row>
    <row r="262" spans="5:13" ht="15.75" customHeight="1" x14ac:dyDescent="0.15">
      <c r="E262" s="6" t="s">
        <v>47</v>
      </c>
      <c r="F262" s="6" t="s">
        <v>1241</v>
      </c>
      <c r="G262" s="6" t="s">
        <v>1250</v>
      </c>
    </row>
    <row r="263" spans="5:13" s="9" customFormat="1" ht="15.75" customHeight="1" x14ac:dyDescent="0.15">
      <c r="E263" s="9" t="s">
        <v>48</v>
      </c>
      <c r="F263" s="9" t="s">
        <v>1245</v>
      </c>
      <c r="G263" s="9" t="s">
        <v>1250</v>
      </c>
      <c r="H263" s="9">
        <v>62</v>
      </c>
      <c r="I263" s="9" t="s">
        <v>1267</v>
      </c>
      <c r="J263" s="9">
        <v>8</v>
      </c>
      <c r="K263" s="9">
        <v>2.5</v>
      </c>
      <c r="L263" s="9">
        <v>2</v>
      </c>
      <c r="M263" s="9" t="s">
        <v>1250</v>
      </c>
    </row>
    <row r="264" spans="5:13" ht="15.75" customHeight="1" x14ac:dyDescent="0.15">
      <c r="E264" s="6" t="s">
        <v>49</v>
      </c>
      <c r="F264" s="6" t="s">
        <v>1241</v>
      </c>
      <c r="G264" s="6" t="s">
        <v>1250</v>
      </c>
    </row>
    <row r="265" spans="5:13" ht="15.75" customHeight="1" x14ac:dyDescent="0.15">
      <c r="E265" s="6" t="s">
        <v>50</v>
      </c>
      <c r="F265" s="6" t="s">
        <v>1245</v>
      </c>
      <c r="G265" s="6" t="s">
        <v>1250</v>
      </c>
    </row>
    <row r="266" spans="5:13" ht="15.75" customHeight="1" x14ac:dyDescent="0.15">
      <c r="E266" s="6" t="s">
        <v>51</v>
      </c>
      <c r="F266" s="6" t="s">
        <v>1253</v>
      </c>
      <c r="G266" s="6" t="s">
        <v>1250</v>
      </c>
    </row>
    <row r="267" spans="5:13" ht="15.75" customHeight="1" x14ac:dyDescent="0.15">
      <c r="E267" s="6" t="s">
        <v>52</v>
      </c>
      <c r="F267" s="6" t="s">
        <v>1241</v>
      </c>
      <c r="G267" s="6" t="s">
        <v>1250</v>
      </c>
    </row>
    <row r="268" spans="5:13" ht="15.75" customHeight="1" x14ac:dyDescent="0.15">
      <c r="E268" s="6" t="s">
        <v>53</v>
      </c>
      <c r="F268" s="6" t="s">
        <v>1241</v>
      </c>
      <c r="G268" s="6" t="s">
        <v>1250</v>
      </c>
    </row>
    <row r="269" spans="5:13" ht="15.75" customHeight="1" x14ac:dyDescent="0.15">
      <c r="E269" s="6" t="s">
        <v>54</v>
      </c>
      <c r="F269" s="6" t="s">
        <v>1241</v>
      </c>
      <c r="G269" s="6" t="s">
        <v>1250</v>
      </c>
    </row>
    <row r="270" spans="5:13" ht="15.75" customHeight="1" x14ac:dyDescent="0.15">
      <c r="E270" s="6" t="s">
        <v>55</v>
      </c>
      <c r="F270" s="6" t="s">
        <v>1241</v>
      </c>
      <c r="G270" s="6" t="s">
        <v>1250</v>
      </c>
    </row>
    <row r="271" spans="5:13" ht="15.75" customHeight="1" x14ac:dyDescent="0.15">
      <c r="E271" s="6" t="s">
        <v>56</v>
      </c>
      <c r="F271" s="6" t="s">
        <v>1241</v>
      </c>
      <c r="G271" s="6" t="s">
        <v>1250</v>
      </c>
    </row>
    <row r="272" spans="5:13" ht="15.75" customHeight="1" x14ac:dyDescent="0.15">
      <c r="E272" s="6" t="s">
        <v>57</v>
      </c>
      <c r="F272" s="6" t="s">
        <v>1241</v>
      </c>
      <c r="G272" s="6" t="s">
        <v>1250</v>
      </c>
    </row>
    <row r="273" spans="5:13" ht="15.75" customHeight="1" x14ac:dyDescent="0.15">
      <c r="E273" s="6" t="s">
        <v>58</v>
      </c>
      <c r="F273" s="6" t="s">
        <v>1241</v>
      </c>
      <c r="G273" s="6" t="s">
        <v>1250</v>
      </c>
    </row>
    <row r="274" spans="5:13" ht="15.75" customHeight="1" x14ac:dyDescent="0.15">
      <c r="E274" s="6" t="s">
        <v>59</v>
      </c>
      <c r="F274" s="6" t="s">
        <v>1241</v>
      </c>
      <c r="G274" s="6" t="s">
        <v>1250</v>
      </c>
    </row>
    <row r="275" spans="5:13" ht="15.75" customHeight="1" x14ac:dyDescent="0.15">
      <c r="E275" s="6" t="s">
        <v>60</v>
      </c>
      <c r="F275" s="6" t="s">
        <v>1241</v>
      </c>
      <c r="G275" s="6" t="s">
        <v>1250</v>
      </c>
    </row>
    <row r="276" spans="5:13" ht="15.75" customHeight="1" x14ac:dyDescent="0.15">
      <c r="E276" s="6" t="s">
        <v>61</v>
      </c>
      <c r="F276" s="6" t="s">
        <v>1241</v>
      </c>
      <c r="G276" s="6" t="s">
        <v>1251</v>
      </c>
    </row>
    <row r="277" spans="5:13" ht="15.75" customHeight="1" x14ac:dyDescent="0.15">
      <c r="E277" s="6" t="s">
        <v>62</v>
      </c>
      <c r="F277" s="6" t="s">
        <v>1245</v>
      </c>
      <c r="G277" s="6" t="s">
        <v>1251</v>
      </c>
    </row>
    <row r="278" spans="5:13" ht="15.75" customHeight="1" x14ac:dyDescent="0.15">
      <c r="E278" s="6" t="s">
        <v>63</v>
      </c>
      <c r="F278" s="6" t="s">
        <v>1241</v>
      </c>
      <c r="G278" s="6" t="s">
        <v>1251</v>
      </c>
    </row>
    <row r="279" spans="5:13" ht="15.75" customHeight="1" x14ac:dyDescent="0.15">
      <c r="E279" s="6" t="s">
        <v>64</v>
      </c>
      <c r="F279" s="6" t="s">
        <v>1253</v>
      </c>
      <c r="G279" s="6" t="s">
        <v>1251</v>
      </c>
    </row>
    <row r="280" spans="5:13" ht="15.75" customHeight="1" x14ac:dyDescent="0.15">
      <c r="E280" s="6" t="s">
        <v>65</v>
      </c>
      <c r="F280" s="6" t="s">
        <v>1241</v>
      </c>
      <c r="G280" s="6" t="s">
        <v>1251</v>
      </c>
    </row>
    <row r="281" spans="5:13" ht="15.75" customHeight="1" x14ac:dyDescent="0.15">
      <c r="E281" s="6" t="s">
        <v>66</v>
      </c>
      <c r="F281" s="6" t="s">
        <v>1241</v>
      </c>
      <c r="G281" s="6" t="s">
        <v>1251</v>
      </c>
    </row>
    <row r="282" spans="5:13" ht="15.75" customHeight="1" x14ac:dyDescent="0.15">
      <c r="E282" s="6" t="s">
        <v>67</v>
      </c>
      <c r="F282" s="6" t="s">
        <v>1245</v>
      </c>
      <c r="G282" s="6" t="s">
        <v>1251</v>
      </c>
    </row>
    <row r="283" spans="5:13" ht="15.75" customHeight="1" x14ac:dyDescent="0.15">
      <c r="E283" s="6" t="s">
        <v>68</v>
      </c>
      <c r="F283" s="6" t="s">
        <v>1242</v>
      </c>
      <c r="G283" s="6" t="s">
        <v>1251</v>
      </c>
    </row>
    <row r="284" spans="5:13" ht="15.75" customHeight="1" x14ac:dyDescent="0.15">
      <c r="E284" s="6" t="s">
        <v>69</v>
      </c>
      <c r="F284" s="6" t="s">
        <v>1241</v>
      </c>
      <c r="G284" s="6" t="s">
        <v>1251</v>
      </c>
    </row>
    <row r="285" spans="5:13" s="9" customFormat="1" ht="15.75" customHeight="1" x14ac:dyDescent="0.15">
      <c r="E285" s="9" t="s">
        <v>70</v>
      </c>
      <c r="F285" s="9" t="s">
        <v>1241</v>
      </c>
      <c r="G285" s="9" t="s">
        <v>1251</v>
      </c>
      <c r="H285" s="9">
        <v>63</v>
      </c>
      <c r="I285" s="9" t="s">
        <v>1266</v>
      </c>
      <c r="J285" s="9">
        <v>2</v>
      </c>
      <c r="K285" s="9">
        <v>1</v>
      </c>
      <c r="L285" s="9">
        <v>1</v>
      </c>
      <c r="M285" s="9" t="s">
        <v>1250</v>
      </c>
    </row>
    <row r="286" spans="5:13" ht="15.75" customHeight="1" x14ac:dyDescent="0.15">
      <c r="E286" s="6" t="s">
        <v>71</v>
      </c>
      <c r="F286" s="6" t="s">
        <v>1241</v>
      </c>
      <c r="G286" s="6" t="s">
        <v>1251</v>
      </c>
    </row>
    <row r="287" spans="5:13" ht="15.75" customHeight="1" x14ac:dyDescent="0.15">
      <c r="E287" s="6" t="s">
        <v>72</v>
      </c>
      <c r="F287" s="6" t="s">
        <v>1241</v>
      </c>
      <c r="G287" s="6" t="s">
        <v>1251</v>
      </c>
    </row>
    <row r="288" spans="5:13" ht="15.75" customHeight="1" x14ac:dyDescent="0.15">
      <c r="E288" s="6" t="s">
        <v>73</v>
      </c>
      <c r="F288" s="6" t="s">
        <v>1253</v>
      </c>
      <c r="G288" s="6" t="s">
        <v>1251</v>
      </c>
    </row>
    <row r="289" spans="5:13" ht="15.75" customHeight="1" x14ac:dyDescent="0.15">
      <c r="E289" s="6" t="s">
        <v>74</v>
      </c>
      <c r="F289" s="6" t="s">
        <v>1241</v>
      </c>
      <c r="G289" s="6" t="s">
        <v>1251</v>
      </c>
    </row>
    <row r="290" spans="5:13" ht="15.75" customHeight="1" x14ac:dyDescent="0.15">
      <c r="E290" s="6" t="s">
        <v>75</v>
      </c>
      <c r="F290" s="6" t="s">
        <v>1241</v>
      </c>
      <c r="G290" s="6" t="s">
        <v>1251</v>
      </c>
    </row>
    <row r="291" spans="5:13" ht="15.75" customHeight="1" x14ac:dyDescent="0.15">
      <c r="E291" s="6" t="s">
        <v>76</v>
      </c>
      <c r="F291" s="6" t="s">
        <v>1241</v>
      </c>
      <c r="G291" s="6" t="s">
        <v>1251</v>
      </c>
    </row>
    <row r="292" spans="5:13" ht="15.75" customHeight="1" x14ac:dyDescent="0.15">
      <c r="E292" s="6" t="s">
        <v>77</v>
      </c>
      <c r="F292" s="6" t="s">
        <v>1253</v>
      </c>
      <c r="G292" s="6" t="s">
        <v>1251</v>
      </c>
    </row>
    <row r="293" spans="5:13" ht="15.75" customHeight="1" x14ac:dyDescent="0.15">
      <c r="E293" s="6" t="s">
        <v>78</v>
      </c>
      <c r="F293" s="6" t="s">
        <v>1241</v>
      </c>
      <c r="G293" s="6" t="s">
        <v>1251</v>
      </c>
    </row>
    <row r="294" spans="5:13" ht="15.75" customHeight="1" x14ac:dyDescent="0.15">
      <c r="E294" s="6" t="s">
        <v>79</v>
      </c>
      <c r="F294" s="6" t="s">
        <v>1241</v>
      </c>
      <c r="G294" s="6" t="s">
        <v>1250</v>
      </c>
    </row>
    <row r="295" spans="5:13" ht="15.75" customHeight="1" x14ac:dyDescent="0.15">
      <c r="E295" s="6" t="s">
        <v>80</v>
      </c>
      <c r="F295" s="6" t="s">
        <v>1241</v>
      </c>
      <c r="G295" s="6" t="s">
        <v>1250</v>
      </c>
    </row>
    <row r="296" spans="5:13" ht="15.75" customHeight="1" x14ac:dyDescent="0.15">
      <c r="E296" s="6" t="s">
        <v>81</v>
      </c>
      <c r="F296" s="6" t="s">
        <v>1241</v>
      </c>
      <c r="G296" s="6" t="s">
        <v>1250</v>
      </c>
    </row>
    <row r="297" spans="5:13" ht="15.75" customHeight="1" x14ac:dyDescent="0.15">
      <c r="E297" s="6" t="s">
        <v>82</v>
      </c>
      <c r="F297" s="6" t="s">
        <v>1241</v>
      </c>
      <c r="G297" s="6" t="s">
        <v>1250</v>
      </c>
    </row>
    <row r="298" spans="5:13" ht="15.75" customHeight="1" x14ac:dyDescent="0.15">
      <c r="E298" s="6" t="s">
        <v>83</v>
      </c>
      <c r="F298" s="6" t="s">
        <v>1241</v>
      </c>
      <c r="G298" s="6" t="s">
        <v>1250</v>
      </c>
    </row>
    <row r="299" spans="5:13" ht="15.75" customHeight="1" x14ac:dyDescent="0.15">
      <c r="E299" s="6" t="s">
        <v>84</v>
      </c>
      <c r="F299" s="6" t="s">
        <v>1241</v>
      </c>
      <c r="G299" s="6" t="s">
        <v>1250</v>
      </c>
    </row>
    <row r="300" spans="5:13" ht="15.75" customHeight="1" x14ac:dyDescent="0.15">
      <c r="E300" s="6" t="s">
        <v>85</v>
      </c>
      <c r="F300" s="6" t="s">
        <v>1241</v>
      </c>
      <c r="G300" s="6" t="s">
        <v>1250</v>
      </c>
    </row>
    <row r="301" spans="5:13" ht="15.75" customHeight="1" x14ac:dyDescent="0.15">
      <c r="E301" s="6" t="s">
        <v>86</v>
      </c>
      <c r="F301" s="6" t="s">
        <v>1241</v>
      </c>
      <c r="G301" s="6" t="s">
        <v>1250</v>
      </c>
    </row>
    <row r="302" spans="5:13" ht="15.75" customHeight="1" x14ac:dyDescent="0.15">
      <c r="E302" s="6" t="s">
        <v>87</v>
      </c>
      <c r="F302" s="6" t="s">
        <v>1241</v>
      </c>
      <c r="G302" s="6" t="s">
        <v>1250</v>
      </c>
    </row>
    <row r="303" spans="5:13" ht="15.75" customHeight="1" x14ac:dyDescent="0.15">
      <c r="E303" s="6" t="s">
        <v>88</v>
      </c>
      <c r="F303" s="6" t="s">
        <v>1241</v>
      </c>
      <c r="G303" s="6" t="s">
        <v>1250</v>
      </c>
    </row>
    <row r="304" spans="5:13" s="9" customFormat="1" ht="15.75" customHeight="1" x14ac:dyDescent="0.15">
      <c r="E304" s="9" t="s">
        <v>89</v>
      </c>
      <c r="F304" s="9" t="s">
        <v>1241</v>
      </c>
      <c r="G304" s="9" t="s">
        <v>1250</v>
      </c>
      <c r="H304" s="9">
        <v>41</v>
      </c>
      <c r="I304" s="9" t="s">
        <v>1267</v>
      </c>
      <c r="J304" s="9">
        <v>2</v>
      </c>
      <c r="K304" s="9">
        <v>1</v>
      </c>
      <c r="L304" s="9">
        <v>0</v>
      </c>
      <c r="M304" s="9" t="s">
        <v>1250</v>
      </c>
    </row>
    <row r="305" spans="5:7" ht="15.75" customHeight="1" x14ac:dyDescent="0.15">
      <c r="E305" s="6" t="s">
        <v>90</v>
      </c>
      <c r="F305" s="6" t="s">
        <v>1241</v>
      </c>
      <c r="G305" s="6" t="s">
        <v>1250</v>
      </c>
    </row>
    <row r="306" spans="5:7" ht="15.75" customHeight="1" x14ac:dyDescent="0.15">
      <c r="E306" s="6" t="s">
        <v>91</v>
      </c>
      <c r="F306" s="6" t="s">
        <v>1241</v>
      </c>
      <c r="G306" s="6" t="s">
        <v>1250</v>
      </c>
    </row>
    <row r="307" spans="5:7" ht="15.75" customHeight="1" x14ac:dyDescent="0.15">
      <c r="E307" s="6" t="s">
        <v>92</v>
      </c>
      <c r="F307" s="6" t="s">
        <v>1241</v>
      </c>
      <c r="G307" s="6" t="s">
        <v>1250</v>
      </c>
    </row>
    <row r="308" spans="5:7" ht="15.75" customHeight="1" x14ac:dyDescent="0.15">
      <c r="E308" s="6" t="s">
        <v>93</v>
      </c>
      <c r="F308" s="6" t="s">
        <v>1241</v>
      </c>
      <c r="G308" s="6" t="s">
        <v>1250</v>
      </c>
    </row>
    <row r="309" spans="5:7" ht="15.75" customHeight="1" x14ac:dyDescent="0.15">
      <c r="E309" s="6" t="s">
        <v>94</v>
      </c>
      <c r="F309" s="6" t="s">
        <v>1241</v>
      </c>
      <c r="G309" s="6" t="s">
        <v>1250</v>
      </c>
    </row>
    <row r="310" spans="5:7" ht="15.75" customHeight="1" x14ac:dyDescent="0.15">
      <c r="E310" s="6" t="s">
        <v>95</v>
      </c>
      <c r="F310" s="6" t="s">
        <v>1241</v>
      </c>
      <c r="G310" s="6" t="s">
        <v>1250</v>
      </c>
    </row>
    <row r="311" spans="5:7" ht="15.75" customHeight="1" x14ac:dyDescent="0.15">
      <c r="E311" s="6" t="s">
        <v>96</v>
      </c>
      <c r="F311" s="6" t="s">
        <v>1241</v>
      </c>
      <c r="G311" s="6" t="s">
        <v>1250</v>
      </c>
    </row>
    <row r="312" spans="5:7" ht="15.75" customHeight="1" x14ac:dyDescent="0.15">
      <c r="E312" s="6" t="s">
        <v>97</v>
      </c>
      <c r="F312" s="6" t="s">
        <v>1241</v>
      </c>
      <c r="G312" s="6" t="s">
        <v>1250</v>
      </c>
    </row>
    <row r="313" spans="5:7" ht="15.75" customHeight="1" x14ac:dyDescent="0.15">
      <c r="E313" s="6" t="s">
        <v>98</v>
      </c>
      <c r="F313" s="6" t="s">
        <v>1241</v>
      </c>
      <c r="G313" s="6" t="s">
        <v>1250</v>
      </c>
    </row>
    <row r="314" spans="5:7" ht="15.75" customHeight="1" x14ac:dyDescent="0.15">
      <c r="E314" s="6" t="s">
        <v>99</v>
      </c>
      <c r="F314" s="6" t="s">
        <v>1241</v>
      </c>
      <c r="G314" s="6" t="s">
        <v>1251</v>
      </c>
    </row>
    <row r="315" spans="5:7" ht="15.75" customHeight="1" x14ac:dyDescent="0.15">
      <c r="E315" s="6" t="s">
        <v>100</v>
      </c>
      <c r="F315" s="6" t="s">
        <v>1245</v>
      </c>
      <c r="G315" s="6" t="s">
        <v>1251</v>
      </c>
    </row>
    <row r="316" spans="5:7" ht="15.75" customHeight="1" x14ac:dyDescent="0.15">
      <c r="E316" s="6" t="s">
        <v>101</v>
      </c>
      <c r="F316" s="6" t="s">
        <v>1241</v>
      </c>
      <c r="G316" s="6" t="s">
        <v>1251</v>
      </c>
    </row>
    <row r="317" spans="5:7" ht="15.75" customHeight="1" x14ac:dyDescent="0.15">
      <c r="E317" s="6" t="s">
        <v>102</v>
      </c>
      <c r="F317" s="6" t="s">
        <v>1241</v>
      </c>
      <c r="G317" s="6" t="s">
        <v>1251</v>
      </c>
    </row>
    <row r="318" spans="5:7" ht="15.75" customHeight="1" x14ac:dyDescent="0.15">
      <c r="E318" s="6" t="s">
        <v>103</v>
      </c>
      <c r="F318" s="6" t="s">
        <v>1241</v>
      </c>
      <c r="G318" s="6" t="s">
        <v>1251</v>
      </c>
    </row>
    <row r="319" spans="5:7" ht="15.75" customHeight="1" x14ac:dyDescent="0.15">
      <c r="E319" s="6" t="s">
        <v>104</v>
      </c>
      <c r="F319" s="6" t="s">
        <v>1241</v>
      </c>
      <c r="G319" s="6" t="s">
        <v>1251</v>
      </c>
    </row>
    <row r="320" spans="5:7" ht="15.75" customHeight="1" x14ac:dyDescent="0.15">
      <c r="E320" s="6" t="s">
        <v>105</v>
      </c>
      <c r="F320" s="6" t="s">
        <v>1241</v>
      </c>
      <c r="G320" s="6" t="s">
        <v>1251</v>
      </c>
    </row>
    <row r="321" spans="5:13" ht="15.75" customHeight="1" x14ac:dyDescent="0.15">
      <c r="E321" s="6" t="s">
        <v>106</v>
      </c>
      <c r="F321" s="6" t="s">
        <v>1241</v>
      </c>
      <c r="G321" s="6" t="s">
        <v>1251</v>
      </c>
    </row>
    <row r="322" spans="5:13" ht="15.75" customHeight="1" x14ac:dyDescent="0.15">
      <c r="E322" s="6" t="s">
        <v>107</v>
      </c>
      <c r="F322" s="6" t="s">
        <v>1245</v>
      </c>
      <c r="G322" s="6" t="s">
        <v>1251</v>
      </c>
    </row>
    <row r="323" spans="5:13" ht="15.75" customHeight="1" x14ac:dyDescent="0.15">
      <c r="E323" s="6" t="s">
        <v>108</v>
      </c>
      <c r="F323" s="6" t="s">
        <v>1245</v>
      </c>
      <c r="G323" s="6" t="s">
        <v>1251</v>
      </c>
    </row>
    <row r="324" spans="5:13" ht="15.75" customHeight="1" x14ac:dyDescent="0.15">
      <c r="E324" s="6" t="s">
        <v>109</v>
      </c>
      <c r="F324" s="6" t="s">
        <v>1245</v>
      </c>
      <c r="G324" s="6" t="s">
        <v>1251</v>
      </c>
    </row>
    <row r="325" spans="5:13" ht="15.75" customHeight="1" x14ac:dyDescent="0.15">
      <c r="E325" s="6" t="s">
        <v>110</v>
      </c>
      <c r="F325" s="6" t="s">
        <v>1241</v>
      </c>
      <c r="G325" s="6" t="s">
        <v>1251</v>
      </c>
    </row>
    <row r="326" spans="5:13" ht="15.75" customHeight="1" x14ac:dyDescent="0.15">
      <c r="E326" s="6" t="s">
        <v>111</v>
      </c>
      <c r="F326" s="6" t="s">
        <v>1241</v>
      </c>
      <c r="G326" s="6" t="s">
        <v>1251</v>
      </c>
    </row>
    <row r="327" spans="5:13" s="9" customFormat="1" ht="15.75" customHeight="1" x14ac:dyDescent="0.15">
      <c r="E327" s="9" t="s">
        <v>332</v>
      </c>
      <c r="F327" s="9" t="s">
        <v>1241</v>
      </c>
      <c r="G327" s="9" t="s">
        <v>1251</v>
      </c>
      <c r="H327" s="9">
        <v>58</v>
      </c>
      <c r="I327" s="9" t="s">
        <v>1266</v>
      </c>
      <c r="J327" s="9">
        <v>4</v>
      </c>
      <c r="K327" s="9">
        <v>2</v>
      </c>
      <c r="L327" s="9">
        <v>1</v>
      </c>
      <c r="M327" s="9" t="s">
        <v>1251</v>
      </c>
    </row>
    <row r="328" spans="5:13" ht="15.75" customHeight="1" x14ac:dyDescent="0.15">
      <c r="E328" s="6" t="s">
        <v>333</v>
      </c>
      <c r="F328" s="6" t="s">
        <v>1253</v>
      </c>
      <c r="G328" s="6" t="s">
        <v>1251</v>
      </c>
    </row>
    <row r="329" spans="5:13" ht="15.75" customHeight="1" x14ac:dyDescent="0.15">
      <c r="E329" s="6" t="s">
        <v>334</v>
      </c>
      <c r="F329" s="6" t="s">
        <v>1241</v>
      </c>
      <c r="G329" s="6" t="s">
        <v>1251</v>
      </c>
    </row>
    <row r="330" spans="5:13" ht="15.75" customHeight="1" x14ac:dyDescent="0.15">
      <c r="E330" s="6" t="s">
        <v>335</v>
      </c>
      <c r="F330" s="6" t="s">
        <v>1241</v>
      </c>
      <c r="G330" s="6" t="s">
        <v>1251</v>
      </c>
    </row>
    <row r="331" spans="5:13" ht="15.75" customHeight="1" x14ac:dyDescent="0.15">
      <c r="E331" s="6" t="s">
        <v>336</v>
      </c>
      <c r="F331" s="6" t="s">
        <v>1241</v>
      </c>
      <c r="G331" s="6" t="s">
        <v>1251</v>
      </c>
    </row>
    <row r="332" spans="5:13" ht="15.75" customHeight="1" x14ac:dyDescent="0.15">
      <c r="E332" s="6" t="s">
        <v>337</v>
      </c>
      <c r="F332" s="6" t="s">
        <v>1241</v>
      </c>
      <c r="G332" s="6" t="s">
        <v>1251</v>
      </c>
    </row>
    <row r="333" spans="5:13" ht="15.75" customHeight="1" x14ac:dyDescent="0.15">
      <c r="E333" s="6" t="s">
        <v>338</v>
      </c>
      <c r="F333" s="6" t="s">
        <v>1241</v>
      </c>
      <c r="G333" s="6" t="s">
        <v>1251</v>
      </c>
    </row>
    <row r="334" spans="5:13" ht="15.75" customHeight="1" x14ac:dyDescent="0.15">
      <c r="E334" s="6" t="s">
        <v>339</v>
      </c>
      <c r="F334" s="6" t="s">
        <v>1241</v>
      </c>
      <c r="G334" s="6" t="s">
        <v>1251</v>
      </c>
    </row>
    <row r="335" spans="5:13" ht="15.75" customHeight="1" x14ac:dyDescent="0.15">
      <c r="E335" s="6" t="s">
        <v>340</v>
      </c>
      <c r="F335" s="6" t="s">
        <v>1241</v>
      </c>
      <c r="G335" s="6" t="s">
        <v>1251</v>
      </c>
    </row>
    <row r="336" spans="5:13" ht="15.75" customHeight="1" x14ac:dyDescent="0.15">
      <c r="E336" s="6" t="s">
        <v>342</v>
      </c>
      <c r="F336" s="6" t="s">
        <v>1241</v>
      </c>
      <c r="G336" s="6" t="s">
        <v>1250</v>
      </c>
    </row>
    <row r="337" spans="5:13" ht="15.75" customHeight="1" x14ac:dyDescent="0.15">
      <c r="E337" s="6" t="s">
        <v>343</v>
      </c>
      <c r="F337" s="6" t="s">
        <v>1253</v>
      </c>
      <c r="G337" s="6" t="s">
        <v>1250</v>
      </c>
    </row>
    <row r="338" spans="5:13" ht="15.75" customHeight="1" x14ac:dyDescent="0.15">
      <c r="E338" s="6" t="s">
        <v>344</v>
      </c>
      <c r="F338" s="6" t="s">
        <v>1241</v>
      </c>
      <c r="G338" s="6" t="s">
        <v>1250</v>
      </c>
    </row>
    <row r="339" spans="5:13" ht="15.75" customHeight="1" x14ac:dyDescent="0.15">
      <c r="E339" s="6" t="s">
        <v>345</v>
      </c>
      <c r="F339" s="6" t="s">
        <v>1241</v>
      </c>
      <c r="G339" s="6" t="s">
        <v>1250</v>
      </c>
    </row>
    <row r="340" spans="5:13" ht="15.75" customHeight="1" x14ac:dyDescent="0.15">
      <c r="E340" s="6" t="s">
        <v>346</v>
      </c>
      <c r="F340" s="6" t="s">
        <v>1241</v>
      </c>
      <c r="G340" s="6" t="s">
        <v>1250</v>
      </c>
    </row>
    <row r="341" spans="5:13" ht="15.75" customHeight="1" x14ac:dyDescent="0.15">
      <c r="E341" s="6" t="s">
        <v>347</v>
      </c>
      <c r="F341" s="6" t="s">
        <v>1253</v>
      </c>
      <c r="G341" s="6" t="s">
        <v>1250</v>
      </c>
    </row>
    <row r="342" spans="5:13" ht="15.75" customHeight="1" x14ac:dyDescent="0.15">
      <c r="E342" s="6" t="s">
        <v>348</v>
      </c>
      <c r="F342" s="6" t="s">
        <v>1245</v>
      </c>
      <c r="G342" s="6" t="s">
        <v>1250</v>
      </c>
    </row>
    <row r="343" spans="5:13" ht="15.75" customHeight="1" x14ac:dyDescent="0.15">
      <c r="E343" s="6" t="s">
        <v>349</v>
      </c>
      <c r="F343" s="6" t="s">
        <v>1241</v>
      </c>
      <c r="G343" s="6" t="s">
        <v>1250</v>
      </c>
    </row>
    <row r="344" spans="5:13" ht="15.75" customHeight="1" x14ac:dyDescent="0.15">
      <c r="E344" s="6" t="s">
        <v>350</v>
      </c>
      <c r="F344" s="6" t="s">
        <v>1245</v>
      </c>
      <c r="G344" s="6" t="s">
        <v>1250</v>
      </c>
    </row>
    <row r="345" spans="5:13" ht="15.75" customHeight="1" x14ac:dyDescent="0.15">
      <c r="E345" s="6" t="s">
        <v>351</v>
      </c>
      <c r="F345" s="6" t="s">
        <v>1245</v>
      </c>
      <c r="G345" s="6" t="s">
        <v>1250</v>
      </c>
    </row>
    <row r="346" spans="5:13" s="9" customFormat="1" ht="15.75" customHeight="1" x14ac:dyDescent="0.15">
      <c r="E346" s="9" t="s">
        <v>353</v>
      </c>
      <c r="F346" s="9" t="s">
        <v>1241</v>
      </c>
      <c r="G346" s="9" t="s">
        <v>1250</v>
      </c>
      <c r="H346" s="9">
        <v>30</v>
      </c>
      <c r="I346" s="9" t="s">
        <v>1267</v>
      </c>
      <c r="J346" s="9">
        <v>5</v>
      </c>
      <c r="K346" s="9">
        <v>2</v>
      </c>
      <c r="L346" s="9">
        <v>3</v>
      </c>
      <c r="M346" s="9" t="s">
        <v>1250</v>
      </c>
    </row>
    <row r="347" spans="5:13" ht="15.75" customHeight="1" x14ac:dyDescent="0.15">
      <c r="E347" s="6" t="s">
        <v>354</v>
      </c>
      <c r="F347" s="6" t="s">
        <v>1241</v>
      </c>
      <c r="G347" s="6" t="s">
        <v>1250</v>
      </c>
    </row>
    <row r="348" spans="5:13" ht="15.75" customHeight="1" x14ac:dyDescent="0.15">
      <c r="E348" s="6" t="s">
        <v>355</v>
      </c>
      <c r="F348" s="6" t="s">
        <v>1241</v>
      </c>
      <c r="G348" s="6" t="s">
        <v>1250</v>
      </c>
    </row>
    <row r="349" spans="5:13" ht="15.75" customHeight="1" x14ac:dyDescent="0.15">
      <c r="E349" s="6" t="s">
        <v>356</v>
      </c>
      <c r="F349" s="6" t="s">
        <v>1241</v>
      </c>
      <c r="G349" s="6" t="s">
        <v>1250</v>
      </c>
    </row>
    <row r="350" spans="5:13" ht="15.75" customHeight="1" x14ac:dyDescent="0.15">
      <c r="E350" s="6" t="s">
        <v>357</v>
      </c>
      <c r="F350" s="6" t="s">
        <v>1241</v>
      </c>
      <c r="G350" s="6" t="s">
        <v>1250</v>
      </c>
    </row>
    <row r="351" spans="5:13" ht="15.75" customHeight="1" x14ac:dyDescent="0.15">
      <c r="E351" s="6" t="s">
        <v>358</v>
      </c>
      <c r="F351" s="6" t="s">
        <v>1241</v>
      </c>
      <c r="G351" s="6" t="s">
        <v>1250</v>
      </c>
    </row>
    <row r="352" spans="5:13" ht="15.75" customHeight="1" x14ac:dyDescent="0.15">
      <c r="E352" s="6" t="s">
        <v>359</v>
      </c>
      <c r="F352" s="6" t="s">
        <v>1253</v>
      </c>
      <c r="G352" s="6" t="s">
        <v>1250</v>
      </c>
    </row>
    <row r="353" spans="5:13" ht="15.75" customHeight="1" x14ac:dyDescent="0.15">
      <c r="E353" s="6" t="s">
        <v>360</v>
      </c>
      <c r="F353" s="6" t="s">
        <v>1241</v>
      </c>
      <c r="G353" s="6" t="s">
        <v>1250</v>
      </c>
    </row>
    <row r="354" spans="5:13" ht="15.75" customHeight="1" x14ac:dyDescent="0.15">
      <c r="E354" s="6" t="s">
        <v>361</v>
      </c>
      <c r="F354" s="6" t="s">
        <v>1241</v>
      </c>
      <c r="G354" s="6" t="s">
        <v>1250</v>
      </c>
    </row>
    <row r="355" spans="5:13" ht="15.75" customHeight="1" x14ac:dyDescent="0.15">
      <c r="E355" s="6" t="s">
        <v>362</v>
      </c>
      <c r="F355" s="6" t="s">
        <v>1241</v>
      </c>
      <c r="G355" s="6" t="s">
        <v>1250</v>
      </c>
    </row>
    <row r="356" spans="5:13" ht="15.75" customHeight="1" x14ac:dyDescent="0.15">
      <c r="E356" s="6" t="s">
        <v>364</v>
      </c>
      <c r="F356" s="6" t="s">
        <v>1241</v>
      </c>
      <c r="G356" s="6" t="s">
        <v>1251</v>
      </c>
    </row>
    <row r="357" spans="5:13" ht="15.75" customHeight="1" x14ac:dyDescent="0.15">
      <c r="E357" s="6" t="s">
        <v>365</v>
      </c>
      <c r="F357" s="6" t="s">
        <v>1245</v>
      </c>
      <c r="G357" s="6" t="s">
        <v>1251</v>
      </c>
    </row>
    <row r="358" spans="5:13" ht="15.75" customHeight="1" x14ac:dyDescent="0.15">
      <c r="E358" s="6" t="s">
        <v>366</v>
      </c>
      <c r="F358" s="6" t="s">
        <v>1245</v>
      </c>
      <c r="G358" s="6" t="s">
        <v>1251</v>
      </c>
    </row>
    <row r="359" spans="5:13" ht="15.75" customHeight="1" x14ac:dyDescent="0.15">
      <c r="E359" s="6" t="s">
        <v>367</v>
      </c>
      <c r="F359" s="6" t="s">
        <v>1241</v>
      </c>
      <c r="G359" s="6" t="s">
        <v>1251</v>
      </c>
    </row>
    <row r="360" spans="5:13" ht="15.75" customHeight="1" x14ac:dyDescent="0.15">
      <c r="E360" s="6" t="s">
        <v>368</v>
      </c>
      <c r="F360" s="6" t="s">
        <v>1245</v>
      </c>
      <c r="G360" s="6" t="s">
        <v>1251</v>
      </c>
    </row>
    <row r="361" spans="5:13" ht="15.75" customHeight="1" x14ac:dyDescent="0.15">
      <c r="E361" s="6" t="s">
        <v>369</v>
      </c>
      <c r="F361" s="6" t="s">
        <v>1245</v>
      </c>
      <c r="G361" s="6" t="s">
        <v>1251</v>
      </c>
    </row>
    <row r="362" spans="5:13" ht="15.75" customHeight="1" x14ac:dyDescent="0.15">
      <c r="E362" s="6" t="s">
        <v>370</v>
      </c>
      <c r="F362" s="6" t="s">
        <v>1245</v>
      </c>
      <c r="G362" s="6" t="s">
        <v>1251</v>
      </c>
    </row>
    <row r="363" spans="5:13" ht="15.75" customHeight="1" x14ac:dyDescent="0.15">
      <c r="E363" s="6" t="s">
        <v>371</v>
      </c>
      <c r="F363" s="6" t="s">
        <v>1241</v>
      </c>
      <c r="G363" s="6" t="s">
        <v>1251</v>
      </c>
    </row>
    <row r="364" spans="5:13" ht="15.75" customHeight="1" x14ac:dyDescent="0.15">
      <c r="E364" s="6" t="s">
        <v>372</v>
      </c>
      <c r="F364" s="6" t="s">
        <v>1241</v>
      </c>
      <c r="G364" s="6" t="s">
        <v>1251</v>
      </c>
    </row>
    <row r="365" spans="5:13" ht="15.75" customHeight="1" x14ac:dyDescent="0.15">
      <c r="E365" s="6" t="s">
        <v>373</v>
      </c>
      <c r="F365" s="6" t="s">
        <v>1245</v>
      </c>
      <c r="G365" s="6" t="s">
        <v>1251</v>
      </c>
    </row>
    <row r="366" spans="5:13" s="9" customFormat="1" ht="15.75" customHeight="1" x14ac:dyDescent="0.15">
      <c r="E366" s="9" t="s">
        <v>375</v>
      </c>
      <c r="F366" s="9" t="s">
        <v>1241</v>
      </c>
      <c r="G366" s="9" t="s">
        <v>1251</v>
      </c>
      <c r="H366" s="9">
        <v>31</v>
      </c>
      <c r="I366" s="9" t="s">
        <v>1266</v>
      </c>
      <c r="J366" s="9">
        <v>2</v>
      </c>
      <c r="K366" s="9">
        <v>2</v>
      </c>
      <c r="L366" s="9">
        <v>0</v>
      </c>
      <c r="M366" s="9" t="s">
        <v>1268</v>
      </c>
    </row>
    <row r="367" spans="5:13" ht="15.75" customHeight="1" x14ac:dyDescent="0.15">
      <c r="E367" s="6" t="s">
        <v>376</v>
      </c>
      <c r="F367" s="6" t="s">
        <v>1241</v>
      </c>
      <c r="G367" s="6" t="s">
        <v>1251</v>
      </c>
    </row>
    <row r="368" spans="5:13" ht="15.75" customHeight="1" x14ac:dyDescent="0.15">
      <c r="E368" s="6" t="s">
        <v>377</v>
      </c>
      <c r="F368" s="6" t="s">
        <v>1241</v>
      </c>
      <c r="G368" s="6" t="s">
        <v>1251</v>
      </c>
    </row>
    <row r="369" spans="5:7" ht="15.75" customHeight="1" x14ac:dyDescent="0.15">
      <c r="E369" s="6" t="s">
        <v>378</v>
      </c>
      <c r="F369" s="6" t="s">
        <v>1241</v>
      </c>
      <c r="G369" s="6" t="s">
        <v>1251</v>
      </c>
    </row>
    <row r="370" spans="5:7" ht="15.75" customHeight="1" x14ac:dyDescent="0.15">
      <c r="E370" s="6" t="s">
        <v>379</v>
      </c>
      <c r="F370" s="6" t="s">
        <v>1241</v>
      </c>
      <c r="G370" s="6" t="s">
        <v>1251</v>
      </c>
    </row>
    <row r="371" spans="5:7" ht="15.75" customHeight="1" x14ac:dyDescent="0.15">
      <c r="E371" s="6" t="s">
        <v>380</v>
      </c>
      <c r="F371" s="6" t="s">
        <v>1241</v>
      </c>
      <c r="G371" s="6" t="s">
        <v>1251</v>
      </c>
    </row>
    <row r="372" spans="5:7" ht="15.75" customHeight="1" x14ac:dyDescent="0.15">
      <c r="E372" s="6" t="s">
        <v>381</v>
      </c>
      <c r="F372" s="6" t="s">
        <v>1241</v>
      </c>
      <c r="G372" s="6" t="s">
        <v>1251</v>
      </c>
    </row>
    <row r="373" spans="5:7" ht="15.75" customHeight="1" x14ac:dyDescent="0.15">
      <c r="E373" s="6" t="s">
        <v>382</v>
      </c>
      <c r="F373" s="6" t="s">
        <v>1241</v>
      </c>
      <c r="G373" s="6" t="s">
        <v>1251</v>
      </c>
    </row>
    <row r="374" spans="5:7" ht="15.75" customHeight="1" x14ac:dyDescent="0.15">
      <c r="E374" s="6" t="s">
        <v>383</v>
      </c>
      <c r="F374" s="6" t="s">
        <v>1241</v>
      </c>
      <c r="G374" s="6" t="s">
        <v>1251</v>
      </c>
    </row>
    <row r="375" spans="5:7" ht="15.75" customHeight="1" x14ac:dyDescent="0.15">
      <c r="E375" s="6" t="s">
        <v>385</v>
      </c>
      <c r="F375" s="6" t="s">
        <v>1241</v>
      </c>
      <c r="G375" s="6" t="s">
        <v>1250</v>
      </c>
    </row>
    <row r="376" spans="5:7" ht="15.75" customHeight="1" x14ac:dyDescent="0.15">
      <c r="E376" s="6" t="s">
        <v>386</v>
      </c>
      <c r="F376" s="6" t="s">
        <v>1241</v>
      </c>
      <c r="G376" s="6" t="s">
        <v>1250</v>
      </c>
    </row>
    <row r="377" spans="5:7" ht="15.75" customHeight="1" x14ac:dyDescent="0.15">
      <c r="E377" s="6" t="s">
        <v>387</v>
      </c>
      <c r="F377" s="6" t="s">
        <v>1241</v>
      </c>
      <c r="G377" s="6" t="s">
        <v>1250</v>
      </c>
    </row>
    <row r="378" spans="5:7" ht="15.75" customHeight="1" x14ac:dyDescent="0.15">
      <c r="E378" s="6" t="s">
        <v>388</v>
      </c>
      <c r="F378" s="6" t="s">
        <v>1241</v>
      </c>
      <c r="G378" s="6" t="s">
        <v>1250</v>
      </c>
    </row>
    <row r="379" spans="5:7" ht="15.75" customHeight="1" x14ac:dyDescent="0.15">
      <c r="E379" s="6" t="s">
        <v>389</v>
      </c>
      <c r="F379" s="6" t="s">
        <v>1241</v>
      </c>
      <c r="G379" s="6" t="s">
        <v>1250</v>
      </c>
    </row>
    <row r="380" spans="5:7" ht="15.75" customHeight="1" x14ac:dyDescent="0.15">
      <c r="E380" s="6" t="s">
        <v>390</v>
      </c>
      <c r="F380" s="6" t="s">
        <v>1241</v>
      </c>
      <c r="G380" s="6" t="s">
        <v>1250</v>
      </c>
    </row>
    <row r="381" spans="5:7" ht="15.75" customHeight="1" x14ac:dyDescent="0.15">
      <c r="E381" s="6" t="s">
        <v>391</v>
      </c>
      <c r="F381" s="6" t="s">
        <v>1241</v>
      </c>
      <c r="G381" s="6" t="s">
        <v>1250</v>
      </c>
    </row>
    <row r="382" spans="5:7" ht="15.75" customHeight="1" x14ac:dyDescent="0.15">
      <c r="E382" s="6" t="s">
        <v>392</v>
      </c>
      <c r="F382" s="6" t="s">
        <v>1253</v>
      </c>
      <c r="G382" s="6" t="s">
        <v>1250</v>
      </c>
    </row>
    <row r="383" spans="5:7" ht="15.75" customHeight="1" x14ac:dyDescent="0.15">
      <c r="E383" s="6" t="s">
        <v>393</v>
      </c>
      <c r="F383" s="6" t="s">
        <v>1241</v>
      </c>
      <c r="G383" s="6" t="s">
        <v>1250</v>
      </c>
    </row>
    <row r="384" spans="5:7" ht="15.75" customHeight="1" x14ac:dyDescent="0.15">
      <c r="E384" s="6" t="s">
        <v>394</v>
      </c>
      <c r="F384" s="6" t="s">
        <v>1241</v>
      </c>
      <c r="G384" s="6" t="s">
        <v>1250</v>
      </c>
    </row>
    <row r="385" spans="5:13" s="9" customFormat="1" ht="15.75" customHeight="1" x14ac:dyDescent="0.15">
      <c r="E385" s="9" t="s">
        <v>396</v>
      </c>
      <c r="F385" s="9" t="s">
        <v>1241</v>
      </c>
      <c r="G385" s="9" t="s">
        <v>1250</v>
      </c>
      <c r="H385" s="9">
        <v>52</v>
      </c>
      <c r="I385" s="9" t="s">
        <v>1266</v>
      </c>
      <c r="J385" s="9">
        <v>5</v>
      </c>
      <c r="K385" s="9">
        <v>8</v>
      </c>
      <c r="L385" s="9">
        <v>5</v>
      </c>
      <c r="M385" s="9" t="s">
        <v>1250</v>
      </c>
    </row>
    <row r="386" spans="5:13" ht="15.75" customHeight="1" x14ac:dyDescent="0.15">
      <c r="E386" s="6" t="s">
        <v>397</v>
      </c>
      <c r="F386" s="6" t="s">
        <v>1241</v>
      </c>
      <c r="G386" s="6" t="s">
        <v>1250</v>
      </c>
    </row>
    <row r="387" spans="5:13" ht="15.75" customHeight="1" x14ac:dyDescent="0.15">
      <c r="E387" s="6" t="s">
        <v>398</v>
      </c>
      <c r="F387" s="6" t="s">
        <v>1241</v>
      </c>
      <c r="G387" s="6" t="s">
        <v>1250</v>
      </c>
    </row>
    <row r="388" spans="5:13" ht="15.75" customHeight="1" x14ac:dyDescent="0.15">
      <c r="E388" s="6" t="s">
        <v>399</v>
      </c>
      <c r="F388" s="6" t="s">
        <v>1241</v>
      </c>
      <c r="G388" s="6" t="s">
        <v>1250</v>
      </c>
    </row>
    <row r="389" spans="5:13" ht="15.75" customHeight="1" x14ac:dyDescent="0.15">
      <c r="E389" s="6" t="s">
        <v>400</v>
      </c>
      <c r="F389" s="6" t="s">
        <v>1241</v>
      </c>
      <c r="G389" s="6" t="s">
        <v>1250</v>
      </c>
    </row>
    <row r="390" spans="5:13" ht="15.75" customHeight="1" x14ac:dyDescent="0.15">
      <c r="E390" s="6" t="s">
        <v>401</v>
      </c>
      <c r="F390" s="6" t="s">
        <v>1241</v>
      </c>
      <c r="G390" s="6" t="s">
        <v>1250</v>
      </c>
    </row>
    <row r="391" spans="5:13" ht="15.75" customHeight="1" x14ac:dyDescent="0.15">
      <c r="E391" s="6" t="s">
        <v>402</v>
      </c>
      <c r="F391" s="6" t="s">
        <v>1241</v>
      </c>
      <c r="G391" s="6" t="s">
        <v>1250</v>
      </c>
    </row>
    <row r="392" spans="5:13" ht="15.75" customHeight="1" x14ac:dyDescent="0.15">
      <c r="E392" s="6" t="s">
        <v>403</v>
      </c>
      <c r="F392" s="6" t="s">
        <v>1241</v>
      </c>
      <c r="G392" s="6" t="s">
        <v>1250</v>
      </c>
    </row>
    <row r="393" spans="5:13" ht="15.75" customHeight="1" x14ac:dyDescent="0.15">
      <c r="E393" s="6" t="s">
        <v>405</v>
      </c>
      <c r="F393" s="6" t="s">
        <v>1242</v>
      </c>
      <c r="G393" s="6" t="s">
        <v>1251</v>
      </c>
    </row>
    <row r="394" spans="5:13" ht="15.75" customHeight="1" x14ac:dyDescent="0.15">
      <c r="E394" s="6" t="s">
        <v>406</v>
      </c>
      <c r="F394" s="6" t="s">
        <v>1241</v>
      </c>
      <c r="G394" s="6" t="s">
        <v>1251</v>
      </c>
    </row>
    <row r="395" spans="5:13" ht="15.75" customHeight="1" x14ac:dyDescent="0.15">
      <c r="E395" s="6" t="s">
        <v>407</v>
      </c>
      <c r="F395" s="6" t="s">
        <v>1241</v>
      </c>
      <c r="G395" s="6" t="s">
        <v>1251</v>
      </c>
    </row>
    <row r="396" spans="5:13" ht="15.75" customHeight="1" x14ac:dyDescent="0.15">
      <c r="E396" s="6" t="s">
        <v>408</v>
      </c>
      <c r="F396" s="6" t="s">
        <v>1241</v>
      </c>
      <c r="G396" s="6" t="s">
        <v>1251</v>
      </c>
    </row>
    <row r="397" spans="5:13" ht="15.75" customHeight="1" x14ac:dyDescent="0.15">
      <c r="E397" s="6" t="s">
        <v>409</v>
      </c>
      <c r="F397" s="6" t="s">
        <v>1245</v>
      </c>
      <c r="G397" s="6" t="s">
        <v>1251</v>
      </c>
    </row>
    <row r="398" spans="5:13" ht="15.75" customHeight="1" x14ac:dyDescent="0.15">
      <c r="E398" s="6" t="s">
        <v>410</v>
      </c>
      <c r="F398" s="6" t="s">
        <v>1241</v>
      </c>
      <c r="G398" s="6" t="s">
        <v>1251</v>
      </c>
    </row>
    <row r="399" spans="5:13" ht="15.75" customHeight="1" x14ac:dyDescent="0.15">
      <c r="E399" s="6" t="s">
        <v>411</v>
      </c>
      <c r="F399" s="6" t="s">
        <v>1241</v>
      </c>
      <c r="G399" s="6" t="s">
        <v>1251</v>
      </c>
    </row>
    <row r="400" spans="5:13" s="9" customFormat="1" ht="15.75" customHeight="1" x14ac:dyDescent="0.15">
      <c r="E400" s="9" t="s">
        <v>413</v>
      </c>
      <c r="F400" s="9" t="s">
        <v>1245</v>
      </c>
      <c r="G400" s="9" t="s">
        <v>1251</v>
      </c>
      <c r="H400" s="9">
        <v>29</v>
      </c>
      <c r="I400" s="9" t="s">
        <v>1266</v>
      </c>
      <c r="J400" s="9">
        <v>2</v>
      </c>
      <c r="K400" s="9">
        <v>2</v>
      </c>
      <c r="L400" s="9">
        <v>1</v>
      </c>
      <c r="M400" s="9" t="s">
        <v>1268</v>
      </c>
    </row>
    <row r="401" spans="5:7" ht="15.75" customHeight="1" x14ac:dyDescent="0.15">
      <c r="E401" s="6" t="s">
        <v>414</v>
      </c>
      <c r="F401" s="6" t="s">
        <v>1241</v>
      </c>
      <c r="G401" s="6" t="s">
        <v>1251</v>
      </c>
    </row>
    <row r="402" spans="5:7" ht="15.75" customHeight="1" x14ac:dyDescent="0.15">
      <c r="E402" s="6" t="s">
        <v>415</v>
      </c>
      <c r="F402" s="6" t="s">
        <v>1241</v>
      </c>
      <c r="G402" s="6" t="s">
        <v>1251</v>
      </c>
    </row>
    <row r="403" spans="5:7" ht="15.75" customHeight="1" x14ac:dyDescent="0.15">
      <c r="E403" s="6" t="s">
        <v>416</v>
      </c>
      <c r="F403" s="6" t="s">
        <v>1241</v>
      </c>
      <c r="G403" s="6" t="s">
        <v>1251</v>
      </c>
    </row>
    <row r="404" spans="5:7" ht="15.75" customHeight="1" x14ac:dyDescent="0.15">
      <c r="E404" s="6" t="s">
        <v>417</v>
      </c>
      <c r="F404" s="6" t="s">
        <v>1245</v>
      </c>
      <c r="G404" s="6" t="s">
        <v>1251</v>
      </c>
    </row>
    <row r="405" spans="5:7" ht="15.75" customHeight="1" x14ac:dyDescent="0.15">
      <c r="E405" s="6" t="s">
        <v>418</v>
      </c>
      <c r="F405" s="6" t="s">
        <v>1245</v>
      </c>
      <c r="G405" s="6" t="s">
        <v>1251</v>
      </c>
    </row>
    <row r="406" spans="5:7" ht="15.75" customHeight="1" x14ac:dyDescent="0.15">
      <c r="E406" s="6" t="s">
        <v>419</v>
      </c>
      <c r="F406" s="6" t="s">
        <v>1241</v>
      </c>
      <c r="G406" s="6" t="s">
        <v>1251</v>
      </c>
    </row>
    <row r="407" spans="5:7" ht="15.75" customHeight="1" x14ac:dyDescent="0.15">
      <c r="E407" s="6" t="s">
        <v>420</v>
      </c>
      <c r="F407" s="6" t="s">
        <v>1241</v>
      </c>
      <c r="G407" s="6" t="s">
        <v>1251</v>
      </c>
    </row>
    <row r="408" spans="5:7" ht="15.75" customHeight="1" x14ac:dyDescent="0.15">
      <c r="E408" s="6" t="s">
        <v>421</v>
      </c>
      <c r="F408" s="6" t="s">
        <v>1241</v>
      </c>
      <c r="G408" s="6" t="s">
        <v>1251</v>
      </c>
    </row>
    <row r="409" spans="5:7" ht="15.75" customHeight="1" x14ac:dyDescent="0.15">
      <c r="E409" s="6" t="s">
        <v>422</v>
      </c>
      <c r="F409" s="6" t="s">
        <v>1241</v>
      </c>
      <c r="G409" s="6" t="s">
        <v>1251</v>
      </c>
    </row>
    <row r="410" spans="5:7" ht="15.75" customHeight="1" x14ac:dyDescent="0.15">
      <c r="E410" s="6" t="s">
        <v>424</v>
      </c>
      <c r="F410" s="6" t="s">
        <v>1253</v>
      </c>
      <c r="G410" s="6" t="s">
        <v>1250</v>
      </c>
    </row>
    <row r="411" spans="5:7" ht="15.75" customHeight="1" x14ac:dyDescent="0.15">
      <c r="E411" s="6" t="s">
        <v>425</v>
      </c>
      <c r="F411" s="6" t="s">
        <v>1241</v>
      </c>
      <c r="G411" s="6" t="s">
        <v>1250</v>
      </c>
    </row>
    <row r="412" spans="5:7" ht="15.75" customHeight="1" x14ac:dyDescent="0.15">
      <c r="E412" s="6" t="s">
        <v>426</v>
      </c>
      <c r="F412" s="6" t="s">
        <v>1241</v>
      </c>
      <c r="G412" s="6" t="s">
        <v>1250</v>
      </c>
    </row>
    <row r="413" spans="5:7" ht="15.75" customHeight="1" x14ac:dyDescent="0.15">
      <c r="E413" s="6" t="s">
        <v>427</v>
      </c>
      <c r="F413" s="6" t="s">
        <v>1241</v>
      </c>
      <c r="G413" s="6" t="s">
        <v>1250</v>
      </c>
    </row>
    <row r="414" spans="5:7" ht="15.75" customHeight="1" x14ac:dyDescent="0.15">
      <c r="E414" s="6" t="s">
        <v>428</v>
      </c>
      <c r="F414" s="6" t="s">
        <v>1241</v>
      </c>
      <c r="G414" s="6" t="s">
        <v>1250</v>
      </c>
    </row>
    <row r="415" spans="5:7" ht="15.75" customHeight="1" x14ac:dyDescent="0.15">
      <c r="E415" s="6" t="s">
        <v>429</v>
      </c>
      <c r="F415" s="6" t="s">
        <v>1241</v>
      </c>
      <c r="G415" s="6" t="s">
        <v>1250</v>
      </c>
    </row>
    <row r="416" spans="5:7" ht="15.75" customHeight="1" x14ac:dyDescent="0.15">
      <c r="E416" s="6" t="s">
        <v>430</v>
      </c>
      <c r="F416" s="6" t="s">
        <v>1241</v>
      </c>
      <c r="G416" s="6" t="s">
        <v>1250</v>
      </c>
    </row>
    <row r="417" spans="5:13" ht="15.75" customHeight="1" x14ac:dyDescent="0.15">
      <c r="E417" s="6" t="s">
        <v>431</v>
      </c>
      <c r="F417" s="6" t="s">
        <v>1241</v>
      </c>
      <c r="G417" s="6" t="s">
        <v>1250</v>
      </c>
    </row>
    <row r="418" spans="5:13" ht="15.75" customHeight="1" x14ac:dyDescent="0.15">
      <c r="E418" s="6" t="s">
        <v>432</v>
      </c>
      <c r="F418" s="6" t="s">
        <v>1241</v>
      </c>
      <c r="G418" s="6" t="s">
        <v>1250</v>
      </c>
    </row>
    <row r="419" spans="5:13" ht="15.75" customHeight="1" x14ac:dyDescent="0.15">
      <c r="E419" s="6" t="s">
        <v>433</v>
      </c>
      <c r="F419" s="6" t="s">
        <v>1241</v>
      </c>
      <c r="G419" s="6" t="s">
        <v>1250</v>
      </c>
    </row>
    <row r="420" spans="5:13" s="9" customFormat="1" ht="15.75" customHeight="1" x14ac:dyDescent="0.15">
      <c r="E420" s="9" t="s">
        <v>435</v>
      </c>
      <c r="F420" s="9" t="s">
        <v>1241</v>
      </c>
      <c r="G420" s="9" t="s">
        <v>1251</v>
      </c>
      <c r="H420" s="9">
        <v>58</v>
      </c>
      <c r="I420" s="9" t="s">
        <v>1267</v>
      </c>
      <c r="J420" s="9">
        <v>5</v>
      </c>
      <c r="K420" s="9">
        <v>1</v>
      </c>
      <c r="L420" s="9">
        <v>0.5</v>
      </c>
      <c r="M420" s="9" t="s">
        <v>1250</v>
      </c>
    </row>
    <row r="421" spans="5:13" ht="15.75" customHeight="1" x14ac:dyDescent="0.15">
      <c r="E421" s="6" t="s">
        <v>436</v>
      </c>
      <c r="F421" s="6" t="s">
        <v>1241</v>
      </c>
      <c r="G421" s="6" t="s">
        <v>1251</v>
      </c>
    </row>
    <row r="422" spans="5:13" ht="15.75" customHeight="1" x14ac:dyDescent="0.15">
      <c r="E422" s="6" t="s">
        <v>437</v>
      </c>
      <c r="F422" s="6" t="s">
        <v>1241</v>
      </c>
      <c r="G422" s="6" t="s">
        <v>1251</v>
      </c>
    </row>
    <row r="423" spans="5:13" ht="15.75" customHeight="1" x14ac:dyDescent="0.15">
      <c r="E423" s="6" t="s">
        <v>438</v>
      </c>
      <c r="F423" s="6" t="s">
        <v>1241</v>
      </c>
      <c r="G423" s="6" t="s">
        <v>1251</v>
      </c>
    </row>
    <row r="424" spans="5:13" ht="15.75" customHeight="1" x14ac:dyDescent="0.15">
      <c r="E424" s="6" t="s">
        <v>439</v>
      </c>
      <c r="F424" s="6" t="s">
        <v>1241</v>
      </c>
      <c r="G424" s="6" t="s">
        <v>1251</v>
      </c>
    </row>
    <row r="425" spans="5:13" ht="15.75" customHeight="1" x14ac:dyDescent="0.15">
      <c r="E425" s="6" t="s">
        <v>440</v>
      </c>
      <c r="F425" s="6" t="s">
        <v>1241</v>
      </c>
      <c r="G425" s="6" t="s">
        <v>1251</v>
      </c>
    </row>
    <row r="426" spans="5:13" ht="15.75" customHeight="1" x14ac:dyDescent="0.15">
      <c r="E426" s="6" t="s">
        <v>442</v>
      </c>
      <c r="F426" s="6" t="s">
        <v>1241</v>
      </c>
      <c r="G426" s="6" t="s">
        <v>1250</v>
      </c>
    </row>
    <row r="427" spans="5:13" ht="15.75" customHeight="1" x14ac:dyDescent="0.15">
      <c r="E427" s="6" t="s">
        <v>443</v>
      </c>
      <c r="F427" s="6" t="s">
        <v>1241</v>
      </c>
      <c r="G427" s="6" t="s">
        <v>1250</v>
      </c>
    </row>
    <row r="428" spans="5:13" ht="15.75" customHeight="1" x14ac:dyDescent="0.15">
      <c r="E428" s="6" t="s">
        <v>444</v>
      </c>
      <c r="F428" s="6" t="s">
        <v>1241</v>
      </c>
      <c r="G428" s="6" t="s">
        <v>1250</v>
      </c>
    </row>
    <row r="429" spans="5:13" ht="15.75" customHeight="1" x14ac:dyDescent="0.15">
      <c r="E429" s="6" t="s">
        <v>445</v>
      </c>
      <c r="F429" s="6" t="s">
        <v>1241</v>
      </c>
      <c r="G429" s="6" t="s">
        <v>1250</v>
      </c>
    </row>
    <row r="430" spans="5:13" ht="15.75" customHeight="1" x14ac:dyDescent="0.15">
      <c r="E430" s="6" t="s">
        <v>446</v>
      </c>
      <c r="F430" s="6" t="s">
        <v>1241</v>
      </c>
      <c r="G430" s="6" t="s">
        <v>1250</v>
      </c>
    </row>
    <row r="431" spans="5:13" ht="15.75" customHeight="1" x14ac:dyDescent="0.15">
      <c r="E431" s="6" t="s">
        <v>447</v>
      </c>
      <c r="F431" s="6" t="s">
        <v>1241</v>
      </c>
      <c r="G431" s="6" t="s">
        <v>1250</v>
      </c>
    </row>
    <row r="432" spans="5:13" ht="15.75" customHeight="1" x14ac:dyDescent="0.15">
      <c r="E432" s="6" t="s">
        <v>448</v>
      </c>
      <c r="F432" s="6" t="s">
        <v>1241</v>
      </c>
      <c r="G432" s="6" t="s">
        <v>1250</v>
      </c>
    </row>
    <row r="433" spans="5:13" s="9" customFormat="1" ht="15.75" customHeight="1" x14ac:dyDescent="0.15">
      <c r="E433" s="9" t="s">
        <v>450</v>
      </c>
      <c r="F433" s="9" t="s">
        <v>1241</v>
      </c>
      <c r="G433" s="9" t="s">
        <v>1250</v>
      </c>
      <c r="H433" s="9">
        <v>47</v>
      </c>
      <c r="I433" s="9" t="s">
        <v>1266</v>
      </c>
      <c r="J433" s="9">
        <v>2</v>
      </c>
      <c r="K433" s="9">
        <v>3</v>
      </c>
      <c r="L433" s="9">
        <v>2</v>
      </c>
      <c r="M433" s="9" t="s">
        <v>1251</v>
      </c>
    </row>
    <row r="434" spans="5:13" ht="15.75" customHeight="1" x14ac:dyDescent="0.15">
      <c r="E434" s="6" t="s">
        <v>451</v>
      </c>
      <c r="F434" s="6" t="s">
        <v>1241</v>
      </c>
      <c r="G434" s="6" t="s">
        <v>1250</v>
      </c>
    </row>
    <row r="435" spans="5:13" ht="15.75" customHeight="1" x14ac:dyDescent="0.15">
      <c r="E435" s="6" t="s">
        <v>452</v>
      </c>
      <c r="F435" s="6" t="s">
        <v>1241</v>
      </c>
      <c r="G435" s="6" t="s">
        <v>1250</v>
      </c>
    </row>
    <row r="436" spans="5:13" ht="15.75" customHeight="1" x14ac:dyDescent="0.15">
      <c r="E436" s="6" t="s">
        <v>453</v>
      </c>
      <c r="F436" s="6" t="s">
        <v>1241</v>
      </c>
      <c r="G436" s="6" t="s">
        <v>1250</v>
      </c>
    </row>
    <row r="437" spans="5:13" ht="15.75" customHeight="1" x14ac:dyDescent="0.15">
      <c r="E437" s="6" t="s">
        <v>454</v>
      </c>
      <c r="F437" s="6" t="s">
        <v>1241</v>
      </c>
      <c r="G437" s="6" t="s">
        <v>1250</v>
      </c>
    </row>
    <row r="438" spans="5:13" ht="15.75" customHeight="1" x14ac:dyDescent="0.15">
      <c r="E438" s="6" t="s">
        <v>455</v>
      </c>
      <c r="F438" s="6" t="s">
        <v>1241</v>
      </c>
      <c r="G438" s="6" t="s">
        <v>1251</v>
      </c>
    </row>
    <row r="439" spans="5:13" ht="15.75" customHeight="1" x14ac:dyDescent="0.15">
      <c r="E439" s="6" t="s">
        <v>456</v>
      </c>
      <c r="F439" s="6" t="s">
        <v>1241</v>
      </c>
      <c r="G439" s="6" t="s">
        <v>1251</v>
      </c>
    </row>
    <row r="440" spans="5:13" ht="15.75" customHeight="1" x14ac:dyDescent="0.15">
      <c r="E440" s="6" t="s">
        <v>457</v>
      </c>
      <c r="F440" s="6" t="s">
        <v>1241</v>
      </c>
      <c r="G440" s="6" t="s">
        <v>1251</v>
      </c>
    </row>
    <row r="441" spans="5:13" ht="15.75" customHeight="1" x14ac:dyDescent="0.15">
      <c r="E441" s="6" t="s">
        <v>458</v>
      </c>
      <c r="F441" s="6" t="s">
        <v>1241</v>
      </c>
      <c r="G441" s="6" t="s">
        <v>1251</v>
      </c>
    </row>
    <row r="442" spans="5:13" ht="15.75" customHeight="1" x14ac:dyDescent="0.15">
      <c r="E442" s="6" t="s">
        <v>459</v>
      </c>
      <c r="F442" s="6" t="s">
        <v>1241</v>
      </c>
      <c r="G442" s="6" t="s">
        <v>1251</v>
      </c>
    </row>
    <row r="443" spans="5:13" ht="15.75" customHeight="1" x14ac:dyDescent="0.15">
      <c r="E443" s="6" t="s">
        <v>460</v>
      </c>
      <c r="F443" s="6" t="s">
        <v>1241</v>
      </c>
      <c r="G443" s="6" t="s">
        <v>1251</v>
      </c>
    </row>
    <row r="444" spans="5:13" ht="15.75" customHeight="1" x14ac:dyDescent="0.15">
      <c r="E444" s="6" t="s">
        <v>461</v>
      </c>
      <c r="F444" s="6" t="s">
        <v>1241</v>
      </c>
      <c r="G444" s="6" t="s">
        <v>1251</v>
      </c>
    </row>
    <row r="445" spans="5:13" ht="15.75" customHeight="1" x14ac:dyDescent="0.15">
      <c r="E445" s="6" t="s">
        <v>462</v>
      </c>
      <c r="F445" s="6" t="s">
        <v>1241</v>
      </c>
      <c r="G445" s="6" t="s">
        <v>1251</v>
      </c>
    </row>
    <row r="446" spans="5:13" ht="15.75" customHeight="1" x14ac:dyDescent="0.15">
      <c r="E446" s="6" t="s">
        <v>463</v>
      </c>
      <c r="F446" s="6" t="s">
        <v>1241</v>
      </c>
      <c r="G446" s="6" t="s">
        <v>1251</v>
      </c>
    </row>
    <row r="447" spans="5:13" s="9" customFormat="1" ht="15.75" customHeight="1" x14ac:dyDescent="0.15">
      <c r="E447" s="9" t="s">
        <v>465</v>
      </c>
      <c r="F447" s="9" t="s">
        <v>1244</v>
      </c>
      <c r="G447" s="9" t="s">
        <v>1251</v>
      </c>
      <c r="H447" s="9">
        <v>49</v>
      </c>
      <c r="I447" s="9" t="s">
        <v>1267</v>
      </c>
      <c r="J447" s="9">
        <v>5</v>
      </c>
      <c r="K447" s="9">
        <v>3</v>
      </c>
      <c r="L447" s="9">
        <v>6</v>
      </c>
      <c r="M447" s="9" t="s">
        <v>1250</v>
      </c>
    </row>
    <row r="448" spans="5:13" ht="15.75" customHeight="1" x14ac:dyDescent="0.15">
      <c r="E448" s="6" t="s">
        <v>466</v>
      </c>
      <c r="F448" s="6" t="s">
        <v>1245</v>
      </c>
      <c r="G448" s="6" t="s">
        <v>1251</v>
      </c>
    </row>
    <row r="449" spans="5:7" ht="15.75" customHeight="1" x14ac:dyDescent="0.15">
      <c r="E449" s="6" t="s">
        <v>467</v>
      </c>
      <c r="F449" s="6" t="s">
        <v>1241</v>
      </c>
      <c r="G449" s="6" t="s">
        <v>1251</v>
      </c>
    </row>
    <row r="450" spans="5:7" ht="15.75" customHeight="1" x14ac:dyDescent="0.15">
      <c r="E450" s="6" t="s">
        <v>468</v>
      </c>
      <c r="F450" s="6" t="s">
        <v>1241</v>
      </c>
      <c r="G450" s="6" t="s">
        <v>1251</v>
      </c>
    </row>
    <row r="451" spans="5:7" ht="15.75" customHeight="1" x14ac:dyDescent="0.15">
      <c r="E451" s="6" t="s">
        <v>469</v>
      </c>
      <c r="F451" s="6" t="s">
        <v>1241</v>
      </c>
      <c r="G451" s="6" t="s">
        <v>1251</v>
      </c>
    </row>
    <row r="452" spans="5:7" ht="15.75" customHeight="1" x14ac:dyDescent="0.15">
      <c r="E452" s="6" t="s">
        <v>470</v>
      </c>
      <c r="F452" s="6" t="s">
        <v>1253</v>
      </c>
      <c r="G452" s="6" t="s">
        <v>1251</v>
      </c>
    </row>
    <row r="453" spans="5:7" ht="15.75" customHeight="1" x14ac:dyDescent="0.15">
      <c r="E453" s="6" t="s">
        <v>471</v>
      </c>
      <c r="F453" s="6" t="s">
        <v>1245</v>
      </c>
      <c r="G453" s="6" t="s">
        <v>1251</v>
      </c>
    </row>
    <row r="454" spans="5:7" ht="15.75" customHeight="1" x14ac:dyDescent="0.15">
      <c r="E454" s="6" t="s">
        <v>472</v>
      </c>
      <c r="F454" s="6" t="s">
        <v>1245</v>
      </c>
      <c r="G454" s="6" t="s">
        <v>1251</v>
      </c>
    </row>
    <row r="455" spans="5:7" ht="15.75" customHeight="1" x14ac:dyDescent="0.15">
      <c r="E455" s="6" t="s">
        <v>473</v>
      </c>
      <c r="F455" s="6" t="s">
        <v>1253</v>
      </c>
      <c r="G455" s="6" t="s">
        <v>1251</v>
      </c>
    </row>
    <row r="456" spans="5:7" ht="15.75" customHeight="1" x14ac:dyDescent="0.15">
      <c r="E456" s="6" t="s">
        <v>474</v>
      </c>
      <c r="F456" s="6" t="s">
        <v>1245</v>
      </c>
      <c r="G456" s="6" t="s">
        <v>1251</v>
      </c>
    </row>
    <row r="457" spans="5:7" ht="15.75" customHeight="1" x14ac:dyDescent="0.15">
      <c r="E457" s="6" t="s">
        <v>475</v>
      </c>
      <c r="F457" s="6" t="s">
        <v>1241</v>
      </c>
      <c r="G457" s="6" t="s">
        <v>1251</v>
      </c>
    </row>
    <row r="458" spans="5:7" ht="15.75" customHeight="1" x14ac:dyDescent="0.15">
      <c r="E458" s="6" t="s">
        <v>476</v>
      </c>
      <c r="F458" s="6" t="s">
        <v>1241</v>
      </c>
      <c r="G458" s="6" t="s">
        <v>1251</v>
      </c>
    </row>
    <row r="459" spans="5:7" ht="15.75" customHeight="1" x14ac:dyDescent="0.15">
      <c r="E459" s="6" t="s">
        <v>477</v>
      </c>
      <c r="F459" s="6" t="s">
        <v>1244</v>
      </c>
      <c r="G459" s="6" t="s">
        <v>1251</v>
      </c>
    </row>
    <row r="460" spans="5:7" ht="15.75" customHeight="1" x14ac:dyDescent="0.15">
      <c r="E460" s="6" t="s">
        <v>478</v>
      </c>
      <c r="F460" s="6" t="s">
        <v>1245</v>
      </c>
      <c r="G460" s="6" t="s">
        <v>1251</v>
      </c>
    </row>
    <row r="461" spans="5:7" ht="15.75" customHeight="1" x14ac:dyDescent="0.15">
      <c r="E461" s="6" t="s">
        <v>480</v>
      </c>
      <c r="F461" s="6" t="s">
        <v>1245</v>
      </c>
      <c r="G461" s="6" t="s">
        <v>1250</v>
      </c>
    </row>
    <row r="462" spans="5:7" ht="15.75" customHeight="1" x14ac:dyDescent="0.15">
      <c r="E462" s="6" t="s">
        <v>481</v>
      </c>
      <c r="F462" s="6" t="s">
        <v>1241</v>
      </c>
      <c r="G462" s="6" t="s">
        <v>1250</v>
      </c>
    </row>
    <row r="463" spans="5:7" ht="15.75" customHeight="1" x14ac:dyDescent="0.15">
      <c r="E463" s="6" t="s">
        <v>482</v>
      </c>
      <c r="F463" s="6" t="s">
        <v>1241</v>
      </c>
      <c r="G463" s="6" t="s">
        <v>1250</v>
      </c>
    </row>
    <row r="464" spans="5:7" ht="15.75" customHeight="1" x14ac:dyDescent="0.15">
      <c r="E464" s="6" t="s">
        <v>483</v>
      </c>
      <c r="F464" s="6" t="s">
        <v>1241</v>
      </c>
      <c r="G464" s="6" t="s">
        <v>1250</v>
      </c>
    </row>
    <row r="465" spans="5:13" ht="15.75" customHeight="1" x14ac:dyDescent="0.15">
      <c r="E465" s="6" t="s">
        <v>484</v>
      </c>
      <c r="F465" s="6" t="s">
        <v>1241</v>
      </c>
      <c r="G465" s="6" t="s">
        <v>1250</v>
      </c>
    </row>
    <row r="466" spans="5:13" ht="15.75" customHeight="1" x14ac:dyDescent="0.15">
      <c r="E466" s="6" t="s">
        <v>485</v>
      </c>
      <c r="F466" s="6" t="s">
        <v>1241</v>
      </c>
      <c r="G466" s="6" t="s">
        <v>1250</v>
      </c>
    </row>
    <row r="467" spans="5:13" ht="15.75" customHeight="1" x14ac:dyDescent="0.15">
      <c r="E467" s="6" t="s">
        <v>486</v>
      </c>
      <c r="F467" s="6" t="s">
        <v>1241</v>
      </c>
      <c r="G467" s="6" t="s">
        <v>1250</v>
      </c>
    </row>
    <row r="468" spans="5:13" ht="15.75" customHeight="1" x14ac:dyDescent="0.15">
      <c r="E468" s="6" t="s">
        <v>487</v>
      </c>
      <c r="F468" s="6" t="s">
        <v>1241</v>
      </c>
      <c r="G468" s="6" t="s">
        <v>1250</v>
      </c>
    </row>
    <row r="469" spans="5:13" s="9" customFormat="1" ht="15.75" customHeight="1" x14ac:dyDescent="0.15">
      <c r="E469" s="9" t="s">
        <v>489</v>
      </c>
      <c r="F469" s="9" t="s">
        <v>1241</v>
      </c>
      <c r="G469" s="9" t="s">
        <v>1250</v>
      </c>
      <c r="H469" s="9">
        <v>26</v>
      </c>
      <c r="I469" s="9" t="s">
        <v>1267</v>
      </c>
      <c r="J469" s="9">
        <v>2.5</v>
      </c>
      <c r="K469" s="9">
        <v>4</v>
      </c>
      <c r="L469" s="9">
        <v>2</v>
      </c>
      <c r="M469" s="9" t="s">
        <v>1250</v>
      </c>
    </row>
    <row r="470" spans="5:13" ht="15.75" customHeight="1" x14ac:dyDescent="0.15">
      <c r="E470" s="6" t="s">
        <v>490</v>
      </c>
      <c r="F470" s="6" t="s">
        <v>1241</v>
      </c>
      <c r="G470" s="6" t="s">
        <v>1250</v>
      </c>
    </row>
    <row r="471" spans="5:13" ht="15.75" customHeight="1" x14ac:dyDescent="0.15">
      <c r="E471" s="6" t="s">
        <v>491</v>
      </c>
      <c r="F471" s="6" t="s">
        <v>1241</v>
      </c>
      <c r="G471" s="6" t="s">
        <v>1250</v>
      </c>
    </row>
    <row r="472" spans="5:13" ht="15.75" customHeight="1" x14ac:dyDescent="0.15">
      <c r="E472" s="6" t="s">
        <v>492</v>
      </c>
      <c r="F472" s="6" t="s">
        <v>1241</v>
      </c>
      <c r="G472" s="6" t="s">
        <v>1250</v>
      </c>
    </row>
    <row r="473" spans="5:13" ht="15.75" customHeight="1" x14ac:dyDescent="0.15">
      <c r="E473" s="6" t="s">
        <v>493</v>
      </c>
      <c r="F473" s="6" t="s">
        <v>1241</v>
      </c>
      <c r="G473" s="6" t="s">
        <v>1250</v>
      </c>
    </row>
    <row r="474" spans="5:13" ht="15.75" customHeight="1" x14ac:dyDescent="0.15">
      <c r="E474" s="6" t="s">
        <v>494</v>
      </c>
      <c r="F474" s="6" t="s">
        <v>1245</v>
      </c>
      <c r="G474" s="6" t="s">
        <v>1250</v>
      </c>
    </row>
    <row r="475" spans="5:13" ht="15.75" customHeight="1" x14ac:dyDescent="0.15">
      <c r="E475" s="6" t="s">
        <v>495</v>
      </c>
      <c r="F475" s="6" t="s">
        <v>1241</v>
      </c>
      <c r="G475" s="6" t="s">
        <v>1250</v>
      </c>
    </row>
    <row r="476" spans="5:13" ht="15.75" customHeight="1" x14ac:dyDescent="0.15">
      <c r="E476" s="6" t="s">
        <v>496</v>
      </c>
      <c r="F476" s="6" t="s">
        <v>1241</v>
      </c>
      <c r="G476" s="6" t="s">
        <v>1250</v>
      </c>
    </row>
    <row r="477" spans="5:13" ht="15.75" customHeight="1" x14ac:dyDescent="0.15">
      <c r="E477" s="6" t="s">
        <v>498</v>
      </c>
      <c r="F477" s="6" t="s">
        <v>1241</v>
      </c>
      <c r="G477" s="6" t="s">
        <v>1251</v>
      </c>
    </row>
    <row r="478" spans="5:13" ht="15.75" customHeight="1" x14ac:dyDescent="0.15">
      <c r="E478" s="6" t="s">
        <v>499</v>
      </c>
      <c r="F478" s="6" t="s">
        <v>1253</v>
      </c>
      <c r="G478" s="6" t="s">
        <v>1251</v>
      </c>
    </row>
    <row r="479" spans="5:13" ht="15.75" customHeight="1" x14ac:dyDescent="0.15">
      <c r="E479" s="6" t="s">
        <v>500</v>
      </c>
      <c r="F479" s="6" t="s">
        <v>1241</v>
      </c>
      <c r="G479" s="6" t="s">
        <v>1251</v>
      </c>
    </row>
    <row r="480" spans="5:13" ht="15.75" customHeight="1" x14ac:dyDescent="0.15">
      <c r="E480" s="6" t="s">
        <v>501</v>
      </c>
      <c r="F480" s="6" t="s">
        <v>1241</v>
      </c>
      <c r="G480" s="6" t="s">
        <v>1251</v>
      </c>
    </row>
    <row r="481" spans="5:13" ht="15.75" customHeight="1" x14ac:dyDescent="0.15">
      <c r="E481" s="6" t="s">
        <v>502</v>
      </c>
      <c r="F481" s="6" t="s">
        <v>1253</v>
      </c>
      <c r="G481" s="6" t="s">
        <v>1251</v>
      </c>
    </row>
    <row r="482" spans="5:13" ht="15.75" customHeight="1" x14ac:dyDescent="0.15">
      <c r="E482" s="6" t="s">
        <v>503</v>
      </c>
      <c r="F482" s="6" t="s">
        <v>1241</v>
      </c>
      <c r="G482" s="6" t="s">
        <v>1251</v>
      </c>
    </row>
    <row r="483" spans="5:13" ht="15.75" customHeight="1" x14ac:dyDescent="0.15">
      <c r="E483" s="6" t="s">
        <v>504</v>
      </c>
      <c r="F483" s="6" t="s">
        <v>1241</v>
      </c>
      <c r="G483" s="6" t="s">
        <v>1251</v>
      </c>
    </row>
    <row r="484" spans="5:13" ht="15.75" customHeight="1" x14ac:dyDescent="0.15">
      <c r="E484" s="6" t="s">
        <v>505</v>
      </c>
      <c r="F484" s="6" t="s">
        <v>1253</v>
      </c>
      <c r="G484" s="6" t="s">
        <v>1251</v>
      </c>
    </row>
    <row r="485" spans="5:13" ht="15.75" customHeight="1" x14ac:dyDescent="0.15">
      <c r="E485" s="6" t="s">
        <v>506</v>
      </c>
      <c r="F485" s="6" t="s">
        <v>1241</v>
      </c>
      <c r="G485" s="6" t="s">
        <v>1251</v>
      </c>
    </row>
    <row r="486" spans="5:13" ht="15.75" customHeight="1" x14ac:dyDescent="0.15">
      <c r="E486" s="6" t="s">
        <v>507</v>
      </c>
      <c r="F486" s="6" t="s">
        <v>1241</v>
      </c>
      <c r="G486" s="6" t="s">
        <v>1251</v>
      </c>
    </row>
    <row r="487" spans="5:13" ht="15.75" customHeight="1" x14ac:dyDescent="0.15">
      <c r="E487" s="6" t="s">
        <v>508</v>
      </c>
      <c r="F487" s="6" t="s">
        <v>1241</v>
      </c>
      <c r="G487" s="6" t="s">
        <v>1251</v>
      </c>
    </row>
    <row r="488" spans="5:13" ht="15.75" customHeight="1" x14ac:dyDescent="0.15">
      <c r="E488" s="6" t="s">
        <v>509</v>
      </c>
      <c r="F488" s="6" t="s">
        <v>1241</v>
      </c>
      <c r="G488" s="6" t="s">
        <v>1251</v>
      </c>
    </row>
    <row r="489" spans="5:13" ht="15.75" customHeight="1" x14ac:dyDescent="0.15">
      <c r="E489" s="6" t="s">
        <v>510</v>
      </c>
      <c r="F489" s="6" t="s">
        <v>1253</v>
      </c>
      <c r="G489" s="6" t="s">
        <v>1251</v>
      </c>
    </row>
    <row r="490" spans="5:13" s="9" customFormat="1" ht="15.75" customHeight="1" x14ac:dyDescent="0.15">
      <c r="E490" s="9" t="s">
        <v>512</v>
      </c>
      <c r="F490" s="9" t="s">
        <v>1241</v>
      </c>
      <c r="G490" s="9" t="s">
        <v>1250</v>
      </c>
      <c r="H490" s="9">
        <v>58</v>
      </c>
      <c r="I490" s="9" t="s">
        <v>1267</v>
      </c>
      <c r="J490" s="9">
        <v>3.5</v>
      </c>
      <c r="K490" s="9">
        <v>2</v>
      </c>
      <c r="L490" s="9">
        <v>2</v>
      </c>
      <c r="M490" s="9" t="s">
        <v>1268</v>
      </c>
    </row>
    <row r="491" spans="5:13" ht="15.75" customHeight="1" x14ac:dyDescent="0.15">
      <c r="E491" s="6" t="s">
        <v>513</v>
      </c>
      <c r="F491" s="6" t="s">
        <v>1241</v>
      </c>
      <c r="G491" s="6" t="s">
        <v>1250</v>
      </c>
    </row>
    <row r="492" spans="5:13" ht="15.75" customHeight="1" x14ac:dyDescent="0.15">
      <c r="E492" s="6" t="s">
        <v>514</v>
      </c>
      <c r="F492" s="6" t="s">
        <v>1241</v>
      </c>
      <c r="G492" s="6" t="s">
        <v>1250</v>
      </c>
    </row>
    <row r="493" spans="5:13" ht="15.75" customHeight="1" x14ac:dyDescent="0.15">
      <c r="E493" s="6" t="s">
        <v>515</v>
      </c>
      <c r="F493" s="6" t="s">
        <v>1245</v>
      </c>
      <c r="G493" s="6" t="s">
        <v>1250</v>
      </c>
    </row>
    <row r="494" spans="5:13" ht="15.75" customHeight="1" x14ac:dyDescent="0.15">
      <c r="E494" s="6" t="s">
        <v>516</v>
      </c>
      <c r="F494" s="6" t="s">
        <v>1253</v>
      </c>
      <c r="G494" s="6" t="s">
        <v>1250</v>
      </c>
    </row>
    <row r="495" spans="5:13" ht="15.75" customHeight="1" x14ac:dyDescent="0.15">
      <c r="E495" s="6" t="s">
        <v>517</v>
      </c>
      <c r="F495" s="6" t="s">
        <v>1241</v>
      </c>
      <c r="G495" s="6" t="s">
        <v>1250</v>
      </c>
    </row>
    <row r="496" spans="5:13" ht="15.75" customHeight="1" x14ac:dyDescent="0.15">
      <c r="E496" s="6" t="s">
        <v>518</v>
      </c>
      <c r="F496" s="6" t="s">
        <v>1241</v>
      </c>
      <c r="G496" s="6" t="s">
        <v>1250</v>
      </c>
    </row>
    <row r="497" spans="5:13" ht="15.75" customHeight="1" x14ac:dyDescent="0.15">
      <c r="E497" s="6" t="s">
        <v>519</v>
      </c>
      <c r="F497" s="6" t="s">
        <v>1241</v>
      </c>
      <c r="G497" s="6" t="s">
        <v>1250</v>
      </c>
    </row>
    <row r="498" spans="5:13" ht="15.75" customHeight="1" x14ac:dyDescent="0.15">
      <c r="E498" s="6" t="s">
        <v>520</v>
      </c>
      <c r="F498" s="6" t="s">
        <v>1241</v>
      </c>
      <c r="G498" s="6" t="s">
        <v>1250</v>
      </c>
    </row>
    <row r="499" spans="5:13" ht="15.75" customHeight="1" x14ac:dyDescent="0.15">
      <c r="E499" s="6" t="s">
        <v>521</v>
      </c>
      <c r="F499" s="6" t="s">
        <v>1241</v>
      </c>
      <c r="G499" s="6" t="s">
        <v>1250</v>
      </c>
    </row>
    <row r="500" spans="5:13" ht="15.75" customHeight="1" x14ac:dyDescent="0.15">
      <c r="E500" s="6" t="s">
        <v>522</v>
      </c>
      <c r="F500" s="6" t="s">
        <v>1241</v>
      </c>
      <c r="G500" s="6" t="s">
        <v>1250</v>
      </c>
    </row>
    <row r="501" spans="5:13" ht="15.75" customHeight="1" x14ac:dyDescent="0.15">
      <c r="E501" s="6" t="s">
        <v>524</v>
      </c>
      <c r="F501" s="6" t="s">
        <v>1241</v>
      </c>
      <c r="G501" s="6" t="s">
        <v>1251</v>
      </c>
    </row>
    <row r="502" spans="5:13" ht="15.75" customHeight="1" x14ac:dyDescent="0.15">
      <c r="E502" s="6" t="s">
        <v>525</v>
      </c>
      <c r="F502" s="6" t="s">
        <v>1241</v>
      </c>
      <c r="G502" s="6" t="s">
        <v>1251</v>
      </c>
    </row>
    <row r="503" spans="5:13" ht="15.75" customHeight="1" x14ac:dyDescent="0.15">
      <c r="E503" s="6" t="s">
        <v>526</v>
      </c>
      <c r="F503" s="6" t="s">
        <v>1241</v>
      </c>
      <c r="G503" s="6" t="s">
        <v>1251</v>
      </c>
    </row>
    <row r="504" spans="5:13" ht="15.75" customHeight="1" x14ac:dyDescent="0.15">
      <c r="E504" s="6" t="s">
        <v>527</v>
      </c>
      <c r="F504" s="6" t="s">
        <v>1253</v>
      </c>
      <c r="G504" s="6" t="s">
        <v>1251</v>
      </c>
    </row>
    <row r="505" spans="5:13" ht="15.75" customHeight="1" x14ac:dyDescent="0.15">
      <c r="E505" s="6" t="s">
        <v>528</v>
      </c>
      <c r="F505" s="6" t="s">
        <v>1253</v>
      </c>
      <c r="G505" s="6" t="s">
        <v>1251</v>
      </c>
    </row>
    <row r="506" spans="5:13" ht="15.75" customHeight="1" x14ac:dyDescent="0.15">
      <c r="E506" s="6" t="s">
        <v>529</v>
      </c>
      <c r="F506" s="6" t="s">
        <v>1242</v>
      </c>
      <c r="G506" s="6" t="s">
        <v>1251</v>
      </c>
    </row>
    <row r="507" spans="5:13" ht="15.75" customHeight="1" x14ac:dyDescent="0.15">
      <c r="E507" s="6" t="s">
        <v>530</v>
      </c>
      <c r="F507" s="6" t="s">
        <v>1242</v>
      </c>
      <c r="G507" s="6" t="s">
        <v>1251</v>
      </c>
    </row>
    <row r="508" spans="5:13" ht="15.75" customHeight="1" x14ac:dyDescent="0.15">
      <c r="E508" s="6" t="s">
        <v>531</v>
      </c>
      <c r="F508" s="6" t="s">
        <v>1241</v>
      </c>
      <c r="G508" s="6" t="s">
        <v>1251</v>
      </c>
    </row>
    <row r="509" spans="5:13" ht="15.75" customHeight="1" x14ac:dyDescent="0.15">
      <c r="E509" s="6" t="s">
        <v>532</v>
      </c>
      <c r="F509" s="6" t="s">
        <v>1242</v>
      </c>
      <c r="G509" s="6" t="s">
        <v>1251</v>
      </c>
    </row>
    <row r="510" spans="5:13" ht="15.75" customHeight="1" x14ac:dyDescent="0.15">
      <c r="E510" s="6" t="s">
        <v>533</v>
      </c>
      <c r="F510" s="6" t="s">
        <v>1241</v>
      </c>
      <c r="G510" s="6" t="s">
        <v>1251</v>
      </c>
    </row>
    <row r="511" spans="5:13" s="9" customFormat="1" ht="15.75" customHeight="1" x14ac:dyDescent="0.15">
      <c r="E511" s="9" t="s">
        <v>535</v>
      </c>
      <c r="F511" s="9" t="s">
        <v>1241</v>
      </c>
      <c r="G511" s="9" t="s">
        <v>1251</v>
      </c>
      <c r="H511" s="9">
        <v>30</v>
      </c>
      <c r="I511" s="9" t="s">
        <v>1266</v>
      </c>
      <c r="J511" s="9">
        <v>1.5</v>
      </c>
      <c r="K511" s="9">
        <v>1</v>
      </c>
      <c r="L511" s="9">
        <v>1</v>
      </c>
      <c r="M511" s="9" t="s">
        <v>1250</v>
      </c>
    </row>
    <row r="512" spans="5:13" ht="15.75" customHeight="1" x14ac:dyDescent="0.15">
      <c r="E512" s="6" t="s">
        <v>536</v>
      </c>
      <c r="F512" s="6" t="s">
        <v>1241</v>
      </c>
      <c r="G512" s="6" t="s">
        <v>1251</v>
      </c>
    </row>
    <row r="513" spans="5:7" ht="15.75" customHeight="1" x14ac:dyDescent="0.15">
      <c r="E513" s="6" t="s">
        <v>537</v>
      </c>
      <c r="F513" s="6" t="s">
        <v>1241</v>
      </c>
      <c r="G513" s="6" t="s">
        <v>1251</v>
      </c>
    </row>
    <row r="514" spans="5:7" ht="15.75" customHeight="1" x14ac:dyDescent="0.15">
      <c r="E514" s="6" t="s">
        <v>538</v>
      </c>
      <c r="F514" s="6" t="s">
        <v>1241</v>
      </c>
      <c r="G514" s="6" t="s">
        <v>1251</v>
      </c>
    </row>
    <row r="515" spans="5:7" ht="15.75" customHeight="1" x14ac:dyDescent="0.15">
      <c r="E515" s="6" t="s">
        <v>539</v>
      </c>
      <c r="F515" s="6" t="s">
        <v>1241</v>
      </c>
      <c r="G515" s="6" t="s">
        <v>1251</v>
      </c>
    </row>
    <row r="516" spans="5:7" ht="15.75" customHeight="1" x14ac:dyDescent="0.15">
      <c r="E516" s="6" t="s">
        <v>540</v>
      </c>
      <c r="F516" s="6" t="s">
        <v>1241</v>
      </c>
      <c r="G516" s="6" t="s">
        <v>1251</v>
      </c>
    </row>
    <row r="517" spans="5:7" ht="15.75" customHeight="1" x14ac:dyDescent="0.15">
      <c r="E517" s="6" t="s">
        <v>541</v>
      </c>
      <c r="F517" s="6" t="s">
        <v>1241</v>
      </c>
      <c r="G517" s="6" t="s">
        <v>1251</v>
      </c>
    </row>
    <row r="518" spans="5:7" ht="15.75" customHeight="1" x14ac:dyDescent="0.15">
      <c r="E518" s="6" t="s">
        <v>542</v>
      </c>
      <c r="F518" s="6" t="s">
        <v>1245</v>
      </c>
      <c r="G518" s="6" t="s">
        <v>1251</v>
      </c>
    </row>
    <row r="519" spans="5:7" ht="15.75" customHeight="1" x14ac:dyDescent="0.15">
      <c r="E519" s="6" t="s">
        <v>543</v>
      </c>
      <c r="F519" s="6" t="s">
        <v>1241</v>
      </c>
      <c r="G519" s="6" t="s">
        <v>1251</v>
      </c>
    </row>
    <row r="520" spans="5:7" ht="15.75" customHeight="1" x14ac:dyDescent="0.15">
      <c r="E520" s="6" t="s">
        <v>544</v>
      </c>
      <c r="F520" s="6" t="s">
        <v>1241</v>
      </c>
      <c r="G520" s="6" t="s">
        <v>1251</v>
      </c>
    </row>
    <row r="521" spans="5:7" ht="15.75" customHeight="1" x14ac:dyDescent="0.15">
      <c r="E521" s="6" t="s">
        <v>545</v>
      </c>
      <c r="F521" s="6" t="s">
        <v>1241</v>
      </c>
      <c r="G521" s="6" t="s">
        <v>1251</v>
      </c>
    </row>
    <row r="522" spans="5:7" ht="15.75" customHeight="1" x14ac:dyDescent="0.15">
      <c r="E522" s="6" t="s">
        <v>546</v>
      </c>
      <c r="F522" s="6" t="s">
        <v>1241</v>
      </c>
      <c r="G522" s="6" t="s">
        <v>1251</v>
      </c>
    </row>
    <row r="523" spans="5:7" ht="15.75" customHeight="1" x14ac:dyDescent="0.15">
      <c r="E523" s="6" t="s">
        <v>548</v>
      </c>
      <c r="F523" s="6" t="s">
        <v>1241</v>
      </c>
      <c r="G523" s="6" t="s">
        <v>1250</v>
      </c>
    </row>
    <row r="524" spans="5:7" ht="15.75" customHeight="1" x14ac:dyDescent="0.15">
      <c r="E524" s="6" t="s">
        <v>549</v>
      </c>
      <c r="F524" s="6" t="s">
        <v>1241</v>
      </c>
      <c r="G524" s="6" t="s">
        <v>1250</v>
      </c>
    </row>
    <row r="525" spans="5:7" ht="15.75" customHeight="1" x14ac:dyDescent="0.15">
      <c r="E525" s="6" t="s">
        <v>550</v>
      </c>
      <c r="F525" s="6" t="s">
        <v>1241</v>
      </c>
      <c r="G525" s="6" t="s">
        <v>1250</v>
      </c>
    </row>
    <row r="526" spans="5:7" ht="15.75" customHeight="1" x14ac:dyDescent="0.15">
      <c r="E526" s="6" t="s">
        <v>551</v>
      </c>
      <c r="F526" s="6" t="s">
        <v>1241</v>
      </c>
      <c r="G526" s="6" t="s">
        <v>1250</v>
      </c>
    </row>
    <row r="527" spans="5:7" ht="15.75" customHeight="1" x14ac:dyDescent="0.15">
      <c r="E527" s="6" t="s">
        <v>552</v>
      </c>
      <c r="F527" s="6" t="s">
        <v>1241</v>
      </c>
      <c r="G527" s="6" t="s">
        <v>1250</v>
      </c>
    </row>
    <row r="528" spans="5:7" ht="15.75" customHeight="1" x14ac:dyDescent="0.15">
      <c r="E528" s="6" t="s">
        <v>553</v>
      </c>
      <c r="F528" s="6" t="s">
        <v>1241</v>
      </c>
      <c r="G528" s="6" t="s">
        <v>1250</v>
      </c>
    </row>
    <row r="529" spans="5:13" ht="15.75" customHeight="1" x14ac:dyDescent="0.15">
      <c r="E529" s="6" t="s">
        <v>554</v>
      </c>
      <c r="F529" s="6" t="s">
        <v>1241</v>
      </c>
      <c r="G529" s="6" t="s">
        <v>1250</v>
      </c>
    </row>
    <row r="530" spans="5:13" ht="15.75" customHeight="1" x14ac:dyDescent="0.15">
      <c r="E530" s="6" t="s">
        <v>555</v>
      </c>
      <c r="F530" s="6" t="s">
        <v>1241</v>
      </c>
      <c r="G530" s="6" t="s">
        <v>1250</v>
      </c>
    </row>
    <row r="531" spans="5:13" ht="15.75" customHeight="1" x14ac:dyDescent="0.15">
      <c r="E531" s="6" t="s">
        <v>556</v>
      </c>
      <c r="F531" s="6" t="s">
        <v>1241</v>
      </c>
      <c r="G531" s="6" t="s">
        <v>1250</v>
      </c>
    </row>
    <row r="532" spans="5:13" s="9" customFormat="1" ht="15.75" customHeight="1" x14ac:dyDescent="0.15">
      <c r="E532" s="9" t="s">
        <v>558</v>
      </c>
      <c r="F532" s="9" t="s">
        <v>1241</v>
      </c>
      <c r="G532" s="9" t="s">
        <v>1250</v>
      </c>
      <c r="H532" s="9">
        <v>46</v>
      </c>
      <c r="I532" s="9" t="s">
        <v>1267</v>
      </c>
      <c r="J532" s="9">
        <v>3.5</v>
      </c>
      <c r="K532" s="9">
        <v>7</v>
      </c>
      <c r="L532" s="9">
        <v>4</v>
      </c>
      <c r="M532" s="9" t="s">
        <v>1251</v>
      </c>
    </row>
    <row r="533" spans="5:13" ht="15.75" customHeight="1" x14ac:dyDescent="0.15">
      <c r="E533" s="6" t="s">
        <v>559</v>
      </c>
      <c r="F533" s="6" t="s">
        <v>1241</v>
      </c>
      <c r="G533" s="6" t="s">
        <v>1250</v>
      </c>
    </row>
    <row r="534" spans="5:13" ht="15.75" customHeight="1" x14ac:dyDescent="0.15">
      <c r="E534" s="6" t="s">
        <v>560</v>
      </c>
      <c r="F534" s="6" t="s">
        <v>1241</v>
      </c>
      <c r="G534" s="6" t="s">
        <v>1250</v>
      </c>
    </row>
    <row r="535" spans="5:13" ht="15.75" customHeight="1" x14ac:dyDescent="0.15">
      <c r="E535" s="6" t="s">
        <v>561</v>
      </c>
      <c r="F535" s="6" t="s">
        <v>1241</v>
      </c>
      <c r="G535" s="6" t="s">
        <v>1250</v>
      </c>
    </row>
    <row r="536" spans="5:13" ht="15.75" customHeight="1" x14ac:dyDescent="0.15">
      <c r="E536" s="6" t="s">
        <v>562</v>
      </c>
      <c r="F536" s="6" t="s">
        <v>1241</v>
      </c>
      <c r="G536" s="6" t="s">
        <v>1250</v>
      </c>
    </row>
    <row r="537" spans="5:13" ht="15.75" customHeight="1" x14ac:dyDescent="0.15">
      <c r="E537" s="6" t="s">
        <v>563</v>
      </c>
      <c r="F537" s="6" t="s">
        <v>1241</v>
      </c>
      <c r="G537" s="6" t="s">
        <v>1250</v>
      </c>
    </row>
    <row r="538" spans="5:13" ht="15.75" customHeight="1" x14ac:dyDescent="0.15">
      <c r="E538" s="6" t="s">
        <v>564</v>
      </c>
      <c r="F538" s="6" t="s">
        <v>1241</v>
      </c>
      <c r="G538" s="6" t="s">
        <v>1250</v>
      </c>
    </row>
    <row r="539" spans="5:13" ht="15.75" customHeight="1" x14ac:dyDescent="0.15">
      <c r="E539" s="6" t="s">
        <v>565</v>
      </c>
      <c r="F539" s="6" t="s">
        <v>1241</v>
      </c>
      <c r="G539" s="6" t="s">
        <v>1250</v>
      </c>
    </row>
    <row r="540" spans="5:13" ht="15.75" customHeight="1" x14ac:dyDescent="0.15">
      <c r="E540" s="6" t="s">
        <v>566</v>
      </c>
      <c r="F540" s="6" t="s">
        <v>1241</v>
      </c>
      <c r="G540" s="6" t="s">
        <v>1250</v>
      </c>
    </row>
    <row r="541" spans="5:13" ht="15.75" customHeight="1" x14ac:dyDescent="0.15">
      <c r="E541" s="6" t="s">
        <v>568</v>
      </c>
      <c r="F541" s="6" t="s">
        <v>1241</v>
      </c>
      <c r="G541" s="6" t="s">
        <v>1251</v>
      </c>
    </row>
    <row r="542" spans="5:13" ht="15.75" customHeight="1" x14ac:dyDescent="0.15">
      <c r="E542" s="6" t="s">
        <v>569</v>
      </c>
      <c r="F542" s="6" t="s">
        <v>1241</v>
      </c>
      <c r="G542" s="6" t="s">
        <v>1251</v>
      </c>
    </row>
    <row r="543" spans="5:13" ht="15.75" customHeight="1" x14ac:dyDescent="0.15">
      <c r="E543" s="6" t="s">
        <v>570</v>
      </c>
      <c r="F543" s="6" t="s">
        <v>1241</v>
      </c>
      <c r="G543" s="6" t="s">
        <v>1251</v>
      </c>
    </row>
    <row r="544" spans="5:13" ht="15.75" customHeight="1" x14ac:dyDescent="0.15">
      <c r="E544" s="6" t="s">
        <v>571</v>
      </c>
      <c r="F544" s="6" t="s">
        <v>1241</v>
      </c>
      <c r="G544" s="6" t="s">
        <v>1251</v>
      </c>
    </row>
    <row r="545" spans="5:13" ht="15.75" customHeight="1" x14ac:dyDescent="0.15">
      <c r="E545" s="6" t="s">
        <v>572</v>
      </c>
      <c r="F545" s="6" t="s">
        <v>1241</v>
      </c>
      <c r="G545" s="6" t="s">
        <v>1251</v>
      </c>
    </row>
    <row r="546" spans="5:13" ht="15.75" customHeight="1" x14ac:dyDescent="0.15">
      <c r="E546" s="6" t="s">
        <v>573</v>
      </c>
      <c r="F546" s="6" t="s">
        <v>1241</v>
      </c>
      <c r="G546" s="6" t="s">
        <v>1251</v>
      </c>
    </row>
    <row r="547" spans="5:13" ht="15.75" customHeight="1" x14ac:dyDescent="0.15">
      <c r="E547" s="6" t="s">
        <v>574</v>
      </c>
      <c r="F547" s="6" t="s">
        <v>1253</v>
      </c>
      <c r="G547" s="6" t="s">
        <v>1251</v>
      </c>
    </row>
    <row r="548" spans="5:13" ht="15.75" customHeight="1" x14ac:dyDescent="0.15">
      <c r="E548" s="6" t="s">
        <v>575</v>
      </c>
      <c r="F548" s="6" t="s">
        <v>1253</v>
      </c>
      <c r="G548" s="6" t="s">
        <v>1251</v>
      </c>
    </row>
    <row r="549" spans="5:13" ht="15.75" customHeight="1" x14ac:dyDescent="0.15">
      <c r="E549" s="6" t="s">
        <v>576</v>
      </c>
      <c r="F549" s="6" t="s">
        <v>1253</v>
      </c>
      <c r="G549" s="6" t="s">
        <v>1251</v>
      </c>
    </row>
    <row r="550" spans="5:13" s="9" customFormat="1" ht="15.75" customHeight="1" x14ac:dyDescent="0.15">
      <c r="E550" s="9" t="s">
        <v>578</v>
      </c>
      <c r="F550" s="9" t="s">
        <v>1241</v>
      </c>
      <c r="G550" s="9" t="s">
        <v>1251</v>
      </c>
      <c r="H550" s="9">
        <v>63</v>
      </c>
      <c r="I550" s="9" t="s">
        <v>1266</v>
      </c>
      <c r="J550" s="9">
        <v>1.5</v>
      </c>
      <c r="K550" s="9">
        <v>2</v>
      </c>
      <c r="L550" s="9">
        <v>2</v>
      </c>
      <c r="M550" s="9" t="s">
        <v>1251</v>
      </c>
    </row>
    <row r="551" spans="5:13" ht="15.75" customHeight="1" x14ac:dyDescent="0.15">
      <c r="E551" s="6" t="s">
        <v>579</v>
      </c>
      <c r="F551" s="6" t="s">
        <v>1241</v>
      </c>
      <c r="G551" s="6" t="s">
        <v>1251</v>
      </c>
    </row>
    <row r="552" spans="5:13" ht="15.75" customHeight="1" x14ac:dyDescent="0.15">
      <c r="E552" s="6" t="s">
        <v>580</v>
      </c>
      <c r="F552" s="6" t="s">
        <v>1241</v>
      </c>
      <c r="G552" s="6" t="s">
        <v>1251</v>
      </c>
    </row>
    <row r="553" spans="5:13" ht="15.75" customHeight="1" x14ac:dyDescent="0.15">
      <c r="E553" s="6" t="s">
        <v>581</v>
      </c>
      <c r="F553" s="6" t="s">
        <v>1241</v>
      </c>
      <c r="G553" s="6" t="s">
        <v>1251</v>
      </c>
    </row>
    <row r="554" spans="5:13" ht="15.75" customHeight="1" x14ac:dyDescent="0.15">
      <c r="E554" s="6" t="s">
        <v>582</v>
      </c>
      <c r="F554" s="6" t="s">
        <v>1241</v>
      </c>
      <c r="G554" s="6" t="s">
        <v>1251</v>
      </c>
    </row>
    <row r="555" spans="5:13" ht="15.75" customHeight="1" x14ac:dyDescent="0.15">
      <c r="E555" s="6" t="s">
        <v>583</v>
      </c>
      <c r="F555" s="6" t="s">
        <v>1241</v>
      </c>
      <c r="G555" s="6" t="s">
        <v>1251</v>
      </c>
    </row>
    <row r="556" spans="5:13" ht="15.75" customHeight="1" x14ac:dyDescent="0.15">
      <c r="E556" s="6" t="s">
        <v>584</v>
      </c>
      <c r="F556" s="6" t="s">
        <v>1241</v>
      </c>
      <c r="G556" s="6" t="s">
        <v>1251</v>
      </c>
    </row>
    <row r="557" spans="5:13" ht="15.75" customHeight="1" x14ac:dyDescent="0.15">
      <c r="E557" s="6" t="s">
        <v>585</v>
      </c>
      <c r="F557" s="6" t="s">
        <v>1241</v>
      </c>
      <c r="G557" s="6" t="s">
        <v>1251</v>
      </c>
    </row>
    <row r="558" spans="5:13" ht="15.75" customHeight="1" x14ac:dyDescent="0.15">
      <c r="E558" s="6" t="s">
        <v>586</v>
      </c>
      <c r="F558" s="6" t="s">
        <v>1253</v>
      </c>
      <c r="G558" s="6" t="s">
        <v>1251</v>
      </c>
    </row>
    <row r="559" spans="5:13" ht="15.75" customHeight="1" x14ac:dyDescent="0.15">
      <c r="E559" s="6" t="s">
        <v>587</v>
      </c>
      <c r="F559" s="6" t="s">
        <v>1241</v>
      </c>
      <c r="G559" s="6" t="s">
        <v>1251</v>
      </c>
    </row>
    <row r="560" spans="5:13" ht="15.75" customHeight="1" x14ac:dyDescent="0.15">
      <c r="E560" s="6" t="s">
        <v>589</v>
      </c>
      <c r="F560" s="6" t="s">
        <v>1241</v>
      </c>
      <c r="G560" s="6" t="s">
        <v>1250</v>
      </c>
    </row>
    <row r="561" spans="5:13" ht="15.75" customHeight="1" x14ac:dyDescent="0.15">
      <c r="E561" s="6" t="s">
        <v>590</v>
      </c>
      <c r="F561" s="6" t="s">
        <v>1241</v>
      </c>
      <c r="G561" s="6" t="s">
        <v>1250</v>
      </c>
    </row>
    <row r="562" spans="5:13" ht="15.75" customHeight="1" x14ac:dyDescent="0.15">
      <c r="E562" s="6" t="s">
        <v>591</v>
      </c>
      <c r="F562" s="6" t="s">
        <v>1241</v>
      </c>
      <c r="G562" s="6" t="s">
        <v>1250</v>
      </c>
    </row>
    <row r="563" spans="5:13" ht="15.75" customHeight="1" x14ac:dyDescent="0.15">
      <c r="E563" s="6" t="s">
        <v>592</v>
      </c>
      <c r="F563" s="6" t="s">
        <v>1241</v>
      </c>
      <c r="G563" s="6" t="s">
        <v>1250</v>
      </c>
    </row>
    <row r="564" spans="5:13" ht="15.75" customHeight="1" x14ac:dyDescent="0.15">
      <c r="E564" s="6" t="s">
        <v>593</v>
      </c>
      <c r="F564" s="6" t="s">
        <v>1241</v>
      </c>
      <c r="G564" s="6" t="s">
        <v>1250</v>
      </c>
    </row>
    <row r="565" spans="5:13" ht="15.75" customHeight="1" x14ac:dyDescent="0.15">
      <c r="E565" s="6" t="s">
        <v>594</v>
      </c>
      <c r="F565" s="6" t="s">
        <v>1241</v>
      </c>
      <c r="G565" s="6" t="s">
        <v>1250</v>
      </c>
    </row>
    <row r="566" spans="5:13" ht="15.75" customHeight="1" x14ac:dyDescent="0.15">
      <c r="E566" s="6" t="s">
        <v>595</v>
      </c>
      <c r="F566" s="6" t="s">
        <v>1241</v>
      </c>
      <c r="G566" s="6" t="s">
        <v>1250</v>
      </c>
    </row>
    <row r="567" spans="5:13" ht="15.75" customHeight="1" x14ac:dyDescent="0.15">
      <c r="E567" s="6" t="s">
        <v>596</v>
      </c>
      <c r="F567" s="6" t="s">
        <v>1241</v>
      </c>
      <c r="G567" s="6" t="s">
        <v>1250</v>
      </c>
    </row>
    <row r="568" spans="5:13" ht="15.75" customHeight="1" x14ac:dyDescent="0.15">
      <c r="E568" s="6" t="s">
        <v>597</v>
      </c>
      <c r="F568" s="6" t="s">
        <v>1241</v>
      </c>
      <c r="G568" s="6" t="s">
        <v>1250</v>
      </c>
    </row>
    <row r="569" spans="5:13" ht="15.75" customHeight="1" x14ac:dyDescent="0.15">
      <c r="E569" s="6" t="s">
        <v>598</v>
      </c>
      <c r="F569" s="6" t="s">
        <v>1241</v>
      </c>
      <c r="G569" s="6" t="s">
        <v>1250</v>
      </c>
    </row>
    <row r="570" spans="5:13" s="9" customFormat="1" ht="15.75" customHeight="1" x14ac:dyDescent="0.15">
      <c r="E570" s="9" t="s">
        <v>600</v>
      </c>
      <c r="F570" s="9" t="s">
        <v>1241</v>
      </c>
      <c r="G570" s="9" t="s">
        <v>1251</v>
      </c>
      <c r="H570" s="9">
        <v>50</v>
      </c>
      <c r="I570" s="9" t="s">
        <v>1266</v>
      </c>
      <c r="J570" s="9">
        <v>4.5</v>
      </c>
      <c r="K570" s="9">
        <v>2</v>
      </c>
      <c r="L570" s="9">
        <v>2</v>
      </c>
      <c r="M570" s="9" t="s">
        <v>1251</v>
      </c>
    </row>
    <row r="571" spans="5:13" ht="15.75" customHeight="1" x14ac:dyDescent="0.15">
      <c r="E571" s="6" t="s">
        <v>601</v>
      </c>
      <c r="F571" s="6" t="s">
        <v>1241</v>
      </c>
      <c r="G571" s="6" t="s">
        <v>1251</v>
      </c>
    </row>
    <row r="572" spans="5:13" ht="15.75" customHeight="1" x14ac:dyDescent="0.15">
      <c r="E572" s="6" t="s">
        <v>602</v>
      </c>
      <c r="F572" s="6" t="s">
        <v>1241</v>
      </c>
      <c r="G572" s="6" t="s">
        <v>1251</v>
      </c>
    </row>
    <row r="573" spans="5:13" ht="15.75" customHeight="1" x14ac:dyDescent="0.15">
      <c r="E573" s="6" t="s">
        <v>603</v>
      </c>
      <c r="F573" s="6" t="s">
        <v>1241</v>
      </c>
      <c r="G573" s="6" t="s">
        <v>1251</v>
      </c>
    </row>
    <row r="574" spans="5:13" ht="15.75" customHeight="1" x14ac:dyDescent="0.15">
      <c r="E574" s="6" t="s">
        <v>604</v>
      </c>
      <c r="F574" s="6" t="s">
        <v>1241</v>
      </c>
      <c r="G574" s="6" t="s">
        <v>1251</v>
      </c>
    </row>
    <row r="575" spans="5:13" ht="15.75" customHeight="1" x14ac:dyDescent="0.15">
      <c r="E575" s="6" t="s">
        <v>605</v>
      </c>
      <c r="F575" s="6" t="s">
        <v>1241</v>
      </c>
      <c r="G575" s="6" t="s">
        <v>1251</v>
      </c>
    </row>
    <row r="576" spans="5:13" ht="15.75" customHeight="1" x14ac:dyDescent="0.15">
      <c r="E576" s="6" t="s">
        <v>607</v>
      </c>
      <c r="F576" s="6" t="s">
        <v>1241</v>
      </c>
      <c r="G576" s="6" t="s">
        <v>1250</v>
      </c>
    </row>
    <row r="577" spans="5:13" ht="15.75" customHeight="1" x14ac:dyDescent="0.15">
      <c r="E577" s="6" t="s">
        <v>608</v>
      </c>
      <c r="F577" s="6" t="s">
        <v>1241</v>
      </c>
      <c r="G577" s="6" t="s">
        <v>1250</v>
      </c>
    </row>
    <row r="578" spans="5:13" ht="15.75" customHeight="1" x14ac:dyDescent="0.15">
      <c r="E578" s="6" t="s">
        <v>609</v>
      </c>
      <c r="F578" s="6" t="s">
        <v>1241</v>
      </c>
      <c r="G578" s="6" t="s">
        <v>1250</v>
      </c>
    </row>
    <row r="579" spans="5:13" ht="15.75" customHeight="1" x14ac:dyDescent="0.15">
      <c r="E579" s="6" t="s">
        <v>610</v>
      </c>
      <c r="F579" s="6" t="s">
        <v>1241</v>
      </c>
      <c r="G579" s="6" t="s">
        <v>1250</v>
      </c>
    </row>
    <row r="580" spans="5:13" ht="15.75" customHeight="1" x14ac:dyDescent="0.15">
      <c r="E580" s="6" t="s">
        <v>611</v>
      </c>
      <c r="F580" s="6" t="s">
        <v>1241</v>
      </c>
      <c r="G580" s="6" t="s">
        <v>1250</v>
      </c>
    </row>
    <row r="581" spans="5:13" ht="15.75" customHeight="1" x14ac:dyDescent="0.15">
      <c r="E581" s="6" t="s">
        <v>612</v>
      </c>
      <c r="F581" s="6" t="s">
        <v>1241</v>
      </c>
      <c r="G581" s="6" t="s">
        <v>1250</v>
      </c>
    </row>
    <row r="582" spans="5:13" ht="15.75" customHeight="1" x14ac:dyDescent="0.15">
      <c r="E582" s="6" t="s">
        <v>613</v>
      </c>
      <c r="F582" s="6" t="s">
        <v>1241</v>
      </c>
      <c r="G582" s="6" t="s">
        <v>1250</v>
      </c>
    </row>
    <row r="583" spans="5:13" ht="15.75" customHeight="1" x14ac:dyDescent="0.15">
      <c r="E583" s="6" t="s">
        <v>614</v>
      </c>
      <c r="F583" s="6" t="s">
        <v>1241</v>
      </c>
      <c r="G583" s="6" t="s">
        <v>1250</v>
      </c>
    </row>
    <row r="584" spans="5:13" ht="15.75" customHeight="1" x14ac:dyDescent="0.15">
      <c r="E584" s="6" t="s">
        <v>615</v>
      </c>
      <c r="F584" s="6" t="s">
        <v>1241</v>
      </c>
      <c r="G584" s="6" t="s">
        <v>1250</v>
      </c>
    </row>
    <row r="585" spans="5:13" s="9" customFormat="1" ht="15.75" customHeight="1" x14ac:dyDescent="0.15">
      <c r="E585" s="9" t="s">
        <v>617</v>
      </c>
      <c r="F585" s="9" t="s">
        <v>1253</v>
      </c>
      <c r="G585" s="9" t="s">
        <v>1251</v>
      </c>
      <c r="H585" s="9">
        <v>41</v>
      </c>
      <c r="I585" s="9" t="s">
        <v>1266</v>
      </c>
      <c r="J585" s="9">
        <v>2</v>
      </c>
      <c r="K585" s="9">
        <v>1</v>
      </c>
      <c r="L585" s="9">
        <v>4</v>
      </c>
      <c r="M585" s="9" t="s">
        <v>1268</v>
      </c>
    </row>
    <row r="586" spans="5:13" ht="15.75" customHeight="1" x14ac:dyDescent="0.15">
      <c r="E586" s="6" t="s">
        <v>618</v>
      </c>
      <c r="F586" s="6" t="s">
        <v>1241</v>
      </c>
      <c r="G586" s="6" t="s">
        <v>1251</v>
      </c>
    </row>
    <row r="587" spans="5:13" ht="15.75" customHeight="1" x14ac:dyDescent="0.15">
      <c r="E587" s="6" t="s">
        <v>619</v>
      </c>
      <c r="F587" s="6" t="s">
        <v>1241</v>
      </c>
      <c r="G587" s="6" t="s">
        <v>1251</v>
      </c>
    </row>
    <row r="588" spans="5:13" ht="15.75" customHeight="1" x14ac:dyDescent="0.15">
      <c r="E588" s="6" t="s">
        <v>620</v>
      </c>
      <c r="F588" s="6" t="s">
        <v>1241</v>
      </c>
      <c r="G588" s="6" t="s">
        <v>1251</v>
      </c>
    </row>
    <row r="589" spans="5:13" ht="15.75" customHeight="1" x14ac:dyDescent="0.15">
      <c r="E589" s="6" t="s">
        <v>621</v>
      </c>
      <c r="F589" s="6" t="s">
        <v>1241</v>
      </c>
      <c r="G589" s="6" t="s">
        <v>1251</v>
      </c>
    </row>
    <row r="590" spans="5:13" ht="15.75" customHeight="1" x14ac:dyDescent="0.15">
      <c r="E590" s="6" t="s">
        <v>622</v>
      </c>
      <c r="F590" s="6" t="s">
        <v>1241</v>
      </c>
      <c r="G590" s="6" t="s">
        <v>1251</v>
      </c>
    </row>
    <row r="591" spans="5:13" ht="15.75" customHeight="1" x14ac:dyDescent="0.15">
      <c r="E591" s="6" t="s">
        <v>623</v>
      </c>
      <c r="F591" s="6" t="s">
        <v>1241</v>
      </c>
      <c r="G591" s="6" t="s">
        <v>1251</v>
      </c>
    </row>
    <row r="592" spans="5:13" ht="15.75" customHeight="1" x14ac:dyDescent="0.15">
      <c r="E592" s="6" t="s">
        <v>624</v>
      </c>
      <c r="F592" s="6" t="s">
        <v>1241</v>
      </c>
      <c r="G592" s="6" t="s">
        <v>1251</v>
      </c>
    </row>
    <row r="593" spans="5:13" ht="15.75" customHeight="1" x14ac:dyDescent="0.15">
      <c r="E593" s="6" t="s">
        <v>626</v>
      </c>
      <c r="F593" s="6" t="s">
        <v>1241</v>
      </c>
      <c r="G593" s="6" t="s">
        <v>1250</v>
      </c>
    </row>
    <row r="594" spans="5:13" ht="15.75" customHeight="1" x14ac:dyDescent="0.15">
      <c r="E594" s="6" t="s">
        <v>627</v>
      </c>
      <c r="F594" s="6" t="s">
        <v>1241</v>
      </c>
      <c r="G594" s="6" t="s">
        <v>1250</v>
      </c>
    </row>
    <row r="595" spans="5:13" ht="15.75" customHeight="1" x14ac:dyDescent="0.15">
      <c r="E595" s="6" t="s">
        <v>628</v>
      </c>
      <c r="F595" s="6" t="s">
        <v>1241</v>
      </c>
      <c r="G595" s="6" t="s">
        <v>1250</v>
      </c>
    </row>
    <row r="596" spans="5:13" ht="15.75" customHeight="1" x14ac:dyDescent="0.15">
      <c r="E596" s="6" t="s">
        <v>629</v>
      </c>
      <c r="F596" s="6" t="s">
        <v>1241</v>
      </c>
      <c r="G596" s="6" t="s">
        <v>1250</v>
      </c>
    </row>
    <row r="597" spans="5:13" ht="15.75" customHeight="1" x14ac:dyDescent="0.15">
      <c r="E597" s="6" t="s">
        <v>630</v>
      </c>
      <c r="F597" s="6" t="s">
        <v>1241</v>
      </c>
      <c r="G597" s="6" t="s">
        <v>1250</v>
      </c>
    </row>
    <row r="598" spans="5:13" ht="15.75" customHeight="1" x14ac:dyDescent="0.15">
      <c r="E598" s="6" t="s">
        <v>631</v>
      </c>
      <c r="F598" s="6" t="s">
        <v>1241</v>
      </c>
      <c r="G598" s="6" t="s">
        <v>1250</v>
      </c>
    </row>
    <row r="599" spans="5:13" ht="15.75" customHeight="1" x14ac:dyDescent="0.15">
      <c r="E599" s="6" t="s">
        <v>632</v>
      </c>
      <c r="F599" s="6" t="s">
        <v>1241</v>
      </c>
      <c r="G599" s="6" t="s">
        <v>1250</v>
      </c>
    </row>
    <row r="600" spans="5:13" ht="15.75" customHeight="1" x14ac:dyDescent="0.15">
      <c r="E600" s="6" t="s">
        <v>633</v>
      </c>
      <c r="F600" s="6" t="s">
        <v>1241</v>
      </c>
      <c r="G600" s="6" t="s">
        <v>1250</v>
      </c>
    </row>
    <row r="601" spans="5:13" ht="15.75" customHeight="1" x14ac:dyDescent="0.15">
      <c r="E601" s="6" t="s">
        <v>634</v>
      </c>
      <c r="F601" s="6" t="s">
        <v>1241</v>
      </c>
      <c r="G601" s="6" t="s">
        <v>1250</v>
      </c>
    </row>
    <row r="602" spans="5:13" ht="15.75" customHeight="1" x14ac:dyDescent="0.15">
      <c r="E602" s="6" t="s">
        <v>635</v>
      </c>
      <c r="F602" s="6" t="s">
        <v>1241</v>
      </c>
      <c r="G602" s="6" t="s">
        <v>1250</v>
      </c>
    </row>
    <row r="603" spans="5:13" s="9" customFormat="1" ht="15.75" customHeight="1" x14ac:dyDescent="0.15">
      <c r="E603" s="9" t="s">
        <v>637</v>
      </c>
      <c r="F603" s="9" t="s">
        <v>1241</v>
      </c>
      <c r="G603" s="9" t="s">
        <v>1251</v>
      </c>
      <c r="H603" s="9">
        <v>52</v>
      </c>
      <c r="I603" s="9" t="s">
        <v>1267</v>
      </c>
      <c r="J603" s="9">
        <v>4</v>
      </c>
      <c r="K603" s="9">
        <v>3</v>
      </c>
      <c r="L603" s="9">
        <v>4</v>
      </c>
      <c r="M603" s="9" t="s">
        <v>1268</v>
      </c>
    </row>
    <row r="604" spans="5:13" ht="15.75" customHeight="1" x14ac:dyDescent="0.15">
      <c r="E604" s="6" t="s">
        <v>638</v>
      </c>
      <c r="F604" s="6" t="s">
        <v>1241</v>
      </c>
      <c r="G604" s="6" t="s">
        <v>1251</v>
      </c>
    </row>
    <row r="605" spans="5:13" ht="15.75" customHeight="1" x14ac:dyDescent="0.15">
      <c r="E605" s="6" t="s">
        <v>639</v>
      </c>
      <c r="F605" s="6" t="s">
        <v>1241</v>
      </c>
      <c r="G605" s="6" t="s">
        <v>1251</v>
      </c>
    </row>
    <row r="606" spans="5:13" ht="15.75" customHeight="1" x14ac:dyDescent="0.15">
      <c r="E606" s="6" t="s">
        <v>640</v>
      </c>
      <c r="F606" s="6" t="s">
        <v>1241</v>
      </c>
      <c r="G606" s="6" t="s">
        <v>1251</v>
      </c>
    </row>
    <row r="607" spans="5:13" ht="15.75" customHeight="1" x14ac:dyDescent="0.15">
      <c r="E607" s="6" t="s">
        <v>641</v>
      </c>
      <c r="F607" s="6" t="s">
        <v>1241</v>
      </c>
      <c r="G607" s="6" t="s">
        <v>1251</v>
      </c>
    </row>
    <row r="608" spans="5:13" ht="15.75" customHeight="1" x14ac:dyDescent="0.15">
      <c r="E608" s="6" t="s">
        <v>642</v>
      </c>
      <c r="F608" s="6" t="s">
        <v>1241</v>
      </c>
      <c r="G608" s="6" t="s">
        <v>1251</v>
      </c>
    </row>
    <row r="609" spans="5:13" ht="15.75" customHeight="1" x14ac:dyDescent="0.15">
      <c r="E609" s="6" t="s">
        <v>643</v>
      </c>
      <c r="F609" s="6" t="s">
        <v>1241</v>
      </c>
      <c r="G609" s="6" t="s">
        <v>1251</v>
      </c>
    </row>
    <row r="610" spans="5:13" ht="15.75" customHeight="1" x14ac:dyDescent="0.15">
      <c r="E610" s="6" t="s">
        <v>644</v>
      </c>
      <c r="F610" s="6" t="s">
        <v>1241</v>
      </c>
      <c r="G610" s="6" t="s">
        <v>1251</v>
      </c>
    </row>
    <row r="611" spans="5:13" ht="15.75" customHeight="1" x14ac:dyDescent="0.15">
      <c r="E611" s="6" t="s">
        <v>645</v>
      </c>
      <c r="F611" s="6" t="s">
        <v>1241</v>
      </c>
      <c r="G611" s="6" t="s">
        <v>1251</v>
      </c>
    </row>
    <row r="612" spans="5:13" ht="15.75" customHeight="1" x14ac:dyDescent="0.15">
      <c r="E612" s="6" t="s">
        <v>647</v>
      </c>
      <c r="F612" s="6" t="s">
        <v>1241</v>
      </c>
      <c r="G612" s="6" t="s">
        <v>1250</v>
      </c>
    </row>
    <row r="613" spans="5:13" ht="15.75" customHeight="1" x14ac:dyDescent="0.15">
      <c r="E613" s="6" t="s">
        <v>648</v>
      </c>
      <c r="F613" s="6" t="s">
        <v>1245</v>
      </c>
      <c r="G613" s="6" t="s">
        <v>1250</v>
      </c>
    </row>
    <row r="614" spans="5:13" ht="15.75" customHeight="1" x14ac:dyDescent="0.15">
      <c r="E614" s="6" t="s">
        <v>649</v>
      </c>
      <c r="F614" s="6" t="s">
        <v>1241</v>
      </c>
      <c r="G614" s="6" t="s">
        <v>1250</v>
      </c>
    </row>
    <row r="615" spans="5:13" ht="15.75" customHeight="1" x14ac:dyDescent="0.15">
      <c r="E615" s="6" t="s">
        <v>650</v>
      </c>
      <c r="F615" s="6" t="s">
        <v>1253</v>
      </c>
      <c r="G615" s="6" t="s">
        <v>1250</v>
      </c>
    </row>
    <row r="616" spans="5:13" ht="15.75" customHeight="1" x14ac:dyDescent="0.15">
      <c r="E616" s="6" t="s">
        <v>651</v>
      </c>
      <c r="F616" s="6" t="s">
        <v>1241</v>
      </c>
      <c r="G616" s="6" t="s">
        <v>1250</v>
      </c>
    </row>
    <row r="617" spans="5:13" ht="15.75" customHeight="1" x14ac:dyDescent="0.15">
      <c r="E617" s="6" t="s">
        <v>652</v>
      </c>
      <c r="F617" s="6" t="s">
        <v>1241</v>
      </c>
      <c r="G617" s="6" t="s">
        <v>1250</v>
      </c>
    </row>
    <row r="618" spans="5:13" ht="15.75" customHeight="1" x14ac:dyDescent="0.15">
      <c r="E618" s="6" t="s">
        <v>653</v>
      </c>
      <c r="F618" s="6" t="s">
        <v>1241</v>
      </c>
      <c r="G618" s="6" t="s">
        <v>1250</v>
      </c>
    </row>
    <row r="619" spans="5:13" ht="15.75" customHeight="1" x14ac:dyDescent="0.15">
      <c r="E619" s="6" t="s">
        <v>654</v>
      </c>
      <c r="F619" s="6" t="s">
        <v>1241</v>
      </c>
      <c r="G619" s="6" t="s">
        <v>1250</v>
      </c>
    </row>
    <row r="620" spans="5:13" ht="15.75" customHeight="1" x14ac:dyDescent="0.15">
      <c r="E620" s="6" t="s">
        <v>655</v>
      </c>
      <c r="F620" s="6" t="s">
        <v>1245</v>
      </c>
      <c r="G620" s="6" t="s">
        <v>1250</v>
      </c>
    </row>
    <row r="621" spans="5:13" ht="15.75" customHeight="1" x14ac:dyDescent="0.15">
      <c r="E621" s="6" t="s">
        <v>656</v>
      </c>
      <c r="F621" s="6" t="s">
        <v>1241</v>
      </c>
      <c r="G621" s="6" t="s">
        <v>1250</v>
      </c>
    </row>
    <row r="622" spans="5:13" s="9" customFormat="1" ht="15.75" customHeight="1" x14ac:dyDescent="0.15">
      <c r="E622" s="9" t="s">
        <v>946</v>
      </c>
      <c r="F622" s="9" t="s">
        <v>1253</v>
      </c>
      <c r="G622" s="9" t="s">
        <v>1250</v>
      </c>
      <c r="H622" s="9">
        <v>41</v>
      </c>
      <c r="I622" s="9" t="s">
        <v>1266</v>
      </c>
      <c r="J622" s="9">
        <v>5.5</v>
      </c>
      <c r="K622" s="9">
        <v>5</v>
      </c>
      <c r="L622" s="9">
        <v>5</v>
      </c>
      <c r="M622" s="9" t="s">
        <v>1250</v>
      </c>
    </row>
    <row r="623" spans="5:13" ht="15.75" customHeight="1" x14ac:dyDescent="0.15">
      <c r="E623" s="6" t="s">
        <v>947</v>
      </c>
      <c r="F623" s="6" t="s">
        <v>1253</v>
      </c>
      <c r="G623" s="6" t="s">
        <v>1250</v>
      </c>
    </row>
    <row r="624" spans="5:13" ht="15.75" customHeight="1" x14ac:dyDescent="0.15">
      <c r="E624" s="6" t="s">
        <v>948</v>
      </c>
      <c r="F624" s="6" t="s">
        <v>1241</v>
      </c>
      <c r="G624" s="6" t="s">
        <v>1250</v>
      </c>
    </row>
    <row r="625" spans="5:13" ht="15.75" customHeight="1" x14ac:dyDescent="0.15">
      <c r="E625" s="6" t="s">
        <v>949</v>
      </c>
      <c r="F625" s="6" t="s">
        <v>1241</v>
      </c>
      <c r="G625" s="6" t="s">
        <v>1250</v>
      </c>
    </row>
    <row r="626" spans="5:13" ht="15.75" customHeight="1" x14ac:dyDescent="0.15">
      <c r="E626" s="6" t="s">
        <v>950</v>
      </c>
      <c r="F626" s="6" t="s">
        <v>1241</v>
      </c>
      <c r="G626" s="6" t="s">
        <v>1250</v>
      </c>
    </row>
    <row r="627" spans="5:13" ht="15.75" customHeight="1" x14ac:dyDescent="0.15">
      <c r="E627" s="6" t="s">
        <v>951</v>
      </c>
      <c r="F627" s="6" t="s">
        <v>1253</v>
      </c>
      <c r="G627" s="6" t="s">
        <v>1250</v>
      </c>
    </row>
    <row r="628" spans="5:13" ht="15.75" customHeight="1" x14ac:dyDescent="0.15">
      <c r="E628" s="6" t="s">
        <v>952</v>
      </c>
      <c r="F628" s="6" t="s">
        <v>1241</v>
      </c>
      <c r="G628" s="6" t="s">
        <v>1251</v>
      </c>
    </row>
    <row r="629" spans="5:13" ht="15.75" customHeight="1" x14ac:dyDescent="0.15">
      <c r="E629" s="6" t="s">
        <v>953</v>
      </c>
      <c r="F629" s="6" t="s">
        <v>1244</v>
      </c>
      <c r="G629" s="6" t="s">
        <v>1251</v>
      </c>
    </row>
    <row r="630" spans="5:13" ht="15.75" customHeight="1" x14ac:dyDescent="0.15">
      <c r="E630" s="6" t="s">
        <v>954</v>
      </c>
      <c r="F630" s="6" t="s">
        <v>1241</v>
      </c>
      <c r="G630" s="6" t="s">
        <v>1251</v>
      </c>
    </row>
    <row r="631" spans="5:13" ht="15.75" customHeight="1" x14ac:dyDescent="0.15">
      <c r="E631" s="6" t="s">
        <v>955</v>
      </c>
      <c r="F631" s="6" t="s">
        <v>1241</v>
      </c>
      <c r="G631" s="6" t="s">
        <v>1251</v>
      </c>
    </row>
    <row r="632" spans="5:13" ht="15.75" customHeight="1" x14ac:dyDescent="0.15">
      <c r="E632" s="6" t="s">
        <v>956</v>
      </c>
      <c r="F632" s="6" t="s">
        <v>1241</v>
      </c>
      <c r="G632" s="6" t="s">
        <v>1251</v>
      </c>
    </row>
    <row r="633" spans="5:13" ht="15.75" customHeight="1" x14ac:dyDescent="0.15">
      <c r="E633" s="6" t="s">
        <v>957</v>
      </c>
      <c r="F633" s="6" t="s">
        <v>1253</v>
      </c>
      <c r="G633" s="6" t="s">
        <v>1251</v>
      </c>
    </row>
    <row r="634" spans="5:13" s="9" customFormat="1" ht="15.75" customHeight="1" x14ac:dyDescent="0.15">
      <c r="E634" s="9" t="s">
        <v>958</v>
      </c>
      <c r="F634" s="9" t="s">
        <v>1241</v>
      </c>
      <c r="G634" s="9" t="s">
        <v>1251</v>
      </c>
      <c r="H634" s="9">
        <v>63</v>
      </c>
      <c r="I634" s="9" t="s">
        <v>1267</v>
      </c>
      <c r="J634" s="9">
        <v>2</v>
      </c>
      <c r="K634" s="9">
        <v>2.5</v>
      </c>
      <c r="L634" s="9">
        <v>0.5</v>
      </c>
      <c r="M634" s="9" t="s">
        <v>1250</v>
      </c>
    </row>
    <row r="635" spans="5:13" ht="15.75" customHeight="1" x14ac:dyDescent="0.15">
      <c r="E635" s="6" t="s">
        <v>959</v>
      </c>
      <c r="F635" s="6" t="s">
        <v>1253</v>
      </c>
      <c r="G635" s="6" t="s">
        <v>1251</v>
      </c>
    </row>
    <row r="636" spans="5:13" ht="15.75" customHeight="1" x14ac:dyDescent="0.15">
      <c r="E636" s="6" t="s">
        <v>960</v>
      </c>
      <c r="F636" s="6" t="s">
        <v>1241</v>
      </c>
      <c r="G636" s="6" t="s">
        <v>1251</v>
      </c>
    </row>
    <row r="637" spans="5:13" ht="15.75" customHeight="1" x14ac:dyDescent="0.15">
      <c r="E637" s="6" t="s">
        <v>961</v>
      </c>
      <c r="F637" s="6" t="s">
        <v>1241</v>
      </c>
      <c r="G637" s="6" t="s">
        <v>1251</v>
      </c>
    </row>
    <row r="638" spans="5:13" ht="15.75" customHeight="1" x14ac:dyDescent="0.15">
      <c r="E638" s="6" t="s">
        <v>962</v>
      </c>
      <c r="F638" s="6" t="s">
        <v>1241</v>
      </c>
      <c r="G638" s="6" t="s">
        <v>1251</v>
      </c>
    </row>
    <row r="639" spans="5:13" ht="15.75" customHeight="1" x14ac:dyDescent="0.15">
      <c r="E639" s="6" t="s">
        <v>963</v>
      </c>
      <c r="F639" s="6" t="s">
        <v>1241</v>
      </c>
      <c r="G639" s="6" t="s">
        <v>1251</v>
      </c>
    </row>
    <row r="640" spans="5:13" ht="15.75" customHeight="1" x14ac:dyDescent="0.15">
      <c r="E640" s="6" t="s">
        <v>964</v>
      </c>
      <c r="F640" s="6" t="s">
        <v>1245</v>
      </c>
      <c r="G640" s="6" t="s">
        <v>1251</v>
      </c>
    </row>
    <row r="641" spans="5:13" ht="15.75" customHeight="1" x14ac:dyDescent="0.15">
      <c r="E641" s="6" t="s">
        <v>965</v>
      </c>
      <c r="F641" s="6" t="s">
        <v>1241</v>
      </c>
      <c r="G641" s="6" t="s">
        <v>1251</v>
      </c>
    </row>
    <row r="642" spans="5:13" ht="15.75" customHeight="1" x14ac:dyDescent="0.15">
      <c r="E642" s="6" t="s">
        <v>966</v>
      </c>
      <c r="F642" s="6" t="s">
        <v>1241</v>
      </c>
      <c r="G642" s="6" t="s">
        <v>1251</v>
      </c>
    </row>
    <row r="643" spans="5:13" ht="15.75" customHeight="1" x14ac:dyDescent="0.15">
      <c r="E643" s="6" t="s">
        <v>967</v>
      </c>
      <c r="F643" s="6" t="s">
        <v>1241</v>
      </c>
      <c r="G643" s="6" t="s">
        <v>1251</v>
      </c>
    </row>
    <row r="644" spans="5:13" ht="15.75" customHeight="1" x14ac:dyDescent="0.15">
      <c r="E644" s="6" t="s">
        <v>968</v>
      </c>
      <c r="F644" s="6" t="s">
        <v>1245</v>
      </c>
      <c r="G644" s="6" t="s">
        <v>1250</v>
      </c>
    </row>
    <row r="645" spans="5:13" ht="15.75" customHeight="1" x14ac:dyDescent="0.15">
      <c r="E645" s="6" t="s">
        <v>969</v>
      </c>
      <c r="F645" s="6" t="s">
        <v>1241</v>
      </c>
      <c r="G645" s="6" t="s">
        <v>1250</v>
      </c>
    </row>
    <row r="646" spans="5:13" ht="15.75" customHeight="1" x14ac:dyDescent="0.15">
      <c r="E646" s="6" t="s">
        <v>970</v>
      </c>
      <c r="F646" s="6" t="s">
        <v>1241</v>
      </c>
      <c r="G646" s="6" t="s">
        <v>1250</v>
      </c>
    </row>
    <row r="647" spans="5:13" ht="15.75" customHeight="1" x14ac:dyDescent="0.15">
      <c r="E647" s="6" t="s">
        <v>971</v>
      </c>
      <c r="F647" s="6" t="s">
        <v>1241</v>
      </c>
      <c r="G647" s="6" t="s">
        <v>1250</v>
      </c>
    </row>
    <row r="648" spans="5:13" ht="15.75" customHeight="1" x14ac:dyDescent="0.15">
      <c r="E648" s="6" t="s">
        <v>972</v>
      </c>
      <c r="F648" s="6" t="s">
        <v>1241</v>
      </c>
      <c r="G648" s="6" t="s">
        <v>1250</v>
      </c>
    </row>
    <row r="649" spans="5:13" ht="15.75" customHeight="1" x14ac:dyDescent="0.15">
      <c r="E649" s="6" t="s">
        <v>973</v>
      </c>
      <c r="F649" s="6" t="s">
        <v>1245</v>
      </c>
      <c r="G649" s="6" t="s">
        <v>1250</v>
      </c>
    </row>
    <row r="650" spans="5:13" ht="15.75" customHeight="1" x14ac:dyDescent="0.15">
      <c r="E650" s="6" t="s">
        <v>974</v>
      </c>
      <c r="F650" s="6" t="s">
        <v>1241</v>
      </c>
      <c r="G650" s="6" t="s">
        <v>1250</v>
      </c>
    </row>
    <row r="651" spans="5:13" ht="15.75" customHeight="1" x14ac:dyDescent="0.15">
      <c r="E651" s="6" t="s">
        <v>975</v>
      </c>
      <c r="F651" s="6" t="s">
        <v>1241</v>
      </c>
      <c r="G651" s="6" t="s">
        <v>1250</v>
      </c>
    </row>
    <row r="652" spans="5:13" ht="15.75" customHeight="1" x14ac:dyDescent="0.15">
      <c r="E652" s="6" t="s">
        <v>976</v>
      </c>
      <c r="F652" s="6" t="s">
        <v>1245</v>
      </c>
      <c r="G652" s="6" t="s">
        <v>1250</v>
      </c>
    </row>
    <row r="653" spans="5:13" ht="15.75" customHeight="1" x14ac:dyDescent="0.15">
      <c r="E653" s="6" t="s">
        <v>977</v>
      </c>
      <c r="F653" s="6" t="s">
        <v>1241</v>
      </c>
      <c r="G653" s="6" t="s">
        <v>1250</v>
      </c>
    </row>
    <row r="654" spans="5:13" s="9" customFormat="1" ht="15.75" customHeight="1" x14ac:dyDescent="0.15">
      <c r="E654" s="9" t="s">
        <v>978</v>
      </c>
      <c r="F654" s="9" t="s">
        <v>1241</v>
      </c>
      <c r="G654" s="9" t="s">
        <v>1250</v>
      </c>
      <c r="H654" s="9">
        <v>36</v>
      </c>
      <c r="I654" s="9" t="s">
        <v>1267</v>
      </c>
      <c r="J654" s="9">
        <v>1.5</v>
      </c>
      <c r="K654" s="9">
        <v>3</v>
      </c>
      <c r="L654" s="9">
        <v>3</v>
      </c>
      <c r="M654" s="9" t="s">
        <v>1268</v>
      </c>
    </row>
    <row r="655" spans="5:13" ht="15.75" customHeight="1" x14ac:dyDescent="0.15">
      <c r="E655" s="6" t="s">
        <v>979</v>
      </c>
      <c r="F655" s="6" t="s">
        <v>1241</v>
      </c>
      <c r="G655" s="6" t="s">
        <v>1250</v>
      </c>
    </row>
    <row r="656" spans="5:13" ht="15.75" customHeight="1" x14ac:dyDescent="0.15">
      <c r="E656" s="6" t="s">
        <v>980</v>
      </c>
      <c r="F656" s="6" t="s">
        <v>1241</v>
      </c>
      <c r="G656" s="6" t="s">
        <v>1250</v>
      </c>
    </row>
    <row r="657" spans="5:13" ht="15.75" customHeight="1" x14ac:dyDescent="0.15">
      <c r="E657" s="6" t="s">
        <v>981</v>
      </c>
      <c r="F657" s="6" t="s">
        <v>1241</v>
      </c>
      <c r="G657" s="6" t="s">
        <v>1250</v>
      </c>
    </row>
    <row r="658" spans="5:13" ht="15.75" customHeight="1" x14ac:dyDescent="0.15">
      <c r="E658" s="6" t="s">
        <v>982</v>
      </c>
      <c r="F658" s="6" t="s">
        <v>1241</v>
      </c>
      <c r="G658" s="6" t="s">
        <v>1250</v>
      </c>
    </row>
    <row r="659" spans="5:13" ht="15.75" customHeight="1" x14ac:dyDescent="0.15">
      <c r="E659" s="6" t="s">
        <v>983</v>
      </c>
      <c r="F659" s="6" t="s">
        <v>1241</v>
      </c>
      <c r="G659" s="6" t="s">
        <v>1250</v>
      </c>
    </row>
    <row r="660" spans="5:13" ht="15.75" customHeight="1" x14ac:dyDescent="0.15">
      <c r="E660" s="6" t="s">
        <v>984</v>
      </c>
      <c r="F660" s="6" t="s">
        <v>1241</v>
      </c>
      <c r="G660" s="6" t="s">
        <v>1250</v>
      </c>
    </row>
    <row r="661" spans="5:13" ht="15.75" customHeight="1" x14ac:dyDescent="0.15">
      <c r="E661" s="6" t="s">
        <v>985</v>
      </c>
      <c r="F661" s="6" t="s">
        <v>1241</v>
      </c>
      <c r="G661" s="6" t="s">
        <v>1250</v>
      </c>
    </row>
    <row r="662" spans="5:13" ht="15.75" customHeight="1" x14ac:dyDescent="0.15">
      <c r="E662" s="6" t="s">
        <v>986</v>
      </c>
      <c r="F662" s="6" t="s">
        <v>1241</v>
      </c>
      <c r="G662" s="6" t="s">
        <v>1250</v>
      </c>
    </row>
    <row r="663" spans="5:13" ht="15.75" customHeight="1" x14ac:dyDescent="0.15">
      <c r="E663" s="6" t="s">
        <v>987</v>
      </c>
      <c r="F663" s="6" t="s">
        <v>1241</v>
      </c>
      <c r="G663" s="6" t="s">
        <v>1251</v>
      </c>
    </row>
    <row r="664" spans="5:13" ht="15.75" customHeight="1" x14ac:dyDescent="0.15">
      <c r="E664" s="6" t="s">
        <v>988</v>
      </c>
      <c r="F664" s="6" t="s">
        <v>1241</v>
      </c>
      <c r="G664" s="6" t="s">
        <v>1251</v>
      </c>
    </row>
    <row r="665" spans="5:13" ht="15.75" customHeight="1" x14ac:dyDescent="0.15">
      <c r="E665" s="6" t="s">
        <v>989</v>
      </c>
      <c r="F665" s="6" t="s">
        <v>1241</v>
      </c>
      <c r="G665" s="6" t="s">
        <v>1251</v>
      </c>
    </row>
    <row r="666" spans="5:13" ht="15.75" customHeight="1" x14ac:dyDescent="0.15">
      <c r="E666" s="6" t="s">
        <v>990</v>
      </c>
      <c r="F666" s="6" t="s">
        <v>1241</v>
      </c>
      <c r="G666" s="6" t="s">
        <v>1251</v>
      </c>
    </row>
    <row r="667" spans="5:13" ht="15.75" customHeight="1" x14ac:dyDescent="0.15">
      <c r="E667" s="6" t="s">
        <v>991</v>
      </c>
      <c r="F667" s="6" t="s">
        <v>1241</v>
      </c>
      <c r="G667" s="6" t="s">
        <v>1251</v>
      </c>
    </row>
    <row r="668" spans="5:13" ht="15.75" customHeight="1" x14ac:dyDescent="0.15">
      <c r="E668" s="6" t="s">
        <v>992</v>
      </c>
      <c r="F668" s="6" t="s">
        <v>1241</v>
      </c>
      <c r="G668" s="6" t="s">
        <v>1251</v>
      </c>
    </row>
    <row r="669" spans="5:13" ht="15.75" customHeight="1" x14ac:dyDescent="0.15">
      <c r="E669" s="6" t="s">
        <v>993</v>
      </c>
      <c r="F669" s="6" t="s">
        <v>1245</v>
      </c>
      <c r="G669" s="6" t="s">
        <v>1251</v>
      </c>
    </row>
    <row r="670" spans="5:13" ht="15.75" customHeight="1" x14ac:dyDescent="0.15">
      <c r="E670" s="6" t="s">
        <v>994</v>
      </c>
      <c r="F670" s="6" t="s">
        <v>1241</v>
      </c>
      <c r="G670" s="6" t="s">
        <v>1251</v>
      </c>
    </row>
    <row r="671" spans="5:13" s="9" customFormat="1" ht="15.75" customHeight="1" x14ac:dyDescent="0.15">
      <c r="E671" s="9" t="s">
        <v>995</v>
      </c>
      <c r="F671" s="9" t="s">
        <v>1241</v>
      </c>
      <c r="G671" s="9" t="s">
        <v>1251</v>
      </c>
      <c r="H671" s="9">
        <v>55</v>
      </c>
      <c r="I671" s="9" t="s">
        <v>1267</v>
      </c>
      <c r="J671" s="9">
        <v>3.5</v>
      </c>
      <c r="K671" s="9">
        <v>3</v>
      </c>
      <c r="L671" s="9">
        <v>2</v>
      </c>
      <c r="M671" s="9" t="s">
        <v>1268</v>
      </c>
    </row>
    <row r="672" spans="5:13" ht="15.75" customHeight="1" x14ac:dyDescent="0.15">
      <c r="E672" s="6" t="s">
        <v>996</v>
      </c>
      <c r="F672" s="6" t="s">
        <v>1253</v>
      </c>
      <c r="G672" s="6" t="s">
        <v>1251</v>
      </c>
    </row>
    <row r="673" spans="5:7" ht="15.75" customHeight="1" x14ac:dyDescent="0.15">
      <c r="E673" s="6" t="s">
        <v>997</v>
      </c>
      <c r="F673" s="6" t="s">
        <v>1241</v>
      </c>
      <c r="G673" s="6" t="s">
        <v>1251</v>
      </c>
    </row>
    <row r="674" spans="5:7" ht="15.75" customHeight="1" x14ac:dyDescent="0.15">
      <c r="E674" s="6" t="s">
        <v>998</v>
      </c>
      <c r="F674" s="6" t="s">
        <v>1245</v>
      </c>
      <c r="G674" s="6" t="s">
        <v>1251</v>
      </c>
    </row>
    <row r="675" spans="5:7" ht="15.75" customHeight="1" x14ac:dyDescent="0.15">
      <c r="E675" s="6" t="s">
        <v>999</v>
      </c>
      <c r="F675" s="6" t="s">
        <v>1247</v>
      </c>
      <c r="G675" s="6" t="s">
        <v>1251</v>
      </c>
    </row>
    <row r="676" spans="5:7" ht="15.75" customHeight="1" x14ac:dyDescent="0.15">
      <c r="E676" s="6" t="s">
        <v>1000</v>
      </c>
      <c r="F676" s="6" t="s">
        <v>1241</v>
      </c>
      <c r="G676" s="6" t="s">
        <v>1251</v>
      </c>
    </row>
    <row r="677" spans="5:7" ht="15.75" customHeight="1" x14ac:dyDescent="0.15">
      <c r="E677" s="6" t="s">
        <v>1001</v>
      </c>
      <c r="F677" s="6" t="s">
        <v>1245</v>
      </c>
      <c r="G677" s="6" t="s">
        <v>1251</v>
      </c>
    </row>
    <row r="678" spans="5:7" ht="15.75" customHeight="1" x14ac:dyDescent="0.15">
      <c r="E678" s="6" t="s">
        <v>1002</v>
      </c>
      <c r="F678" s="6" t="s">
        <v>1247</v>
      </c>
      <c r="G678" s="6" t="s">
        <v>1251</v>
      </c>
    </row>
    <row r="679" spans="5:7" ht="15.75" customHeight="1" x14ac:dyDescent="0.15">
      <c r="E679" s="6" t="s">
        <v>1003</v>
      </c>
      <c r="F679" s="6" t="s">
        <v>1242</v>
      </c>
      <c r="G679" s="6" t="s">
        <v>1251</v>
      </c>
    </row>
    <row r="680" spans="5:7" ht="15.75" customHeight="1" x14ac:dyDescent="0.15">
      <c r="E680" s="6" t="s">
        <v>1004</v>
      </c>
      <c r="F680" s="6" t="s">
        <v>1242</v>
      </c>
      <c r="G680" s="6" t="s">
        <v>1250</v>
      </c>
    </row>
    <row r="681" spans="5:7" ht="15.75" customHeight="1" x14ac:dyDescent="0.15">
      <c r="E681" s="6" t="s">
        <v>1005</v>
      </c>
      <c r="F681" s="6" t="s">
        <v>1241</v>
      </c>
      <c r="G681" s="6" t="s">
        <v>1250</v>
      </c>
    </row>
    <row r="682" spans="5:7" ht="15.75" customHeight="1" x14ac:dyDescent="0.15">
      <c r="E682" s="6" t="s">
        <v>1006</v>
      </c>
      <c r="F682" s="6" t="s">
        <v>1241</v>
      </c>
      <c r="G682" s="6" t="s">
        <v>1250</v>
      </c>
    </row>
    <row r="683" spans="5:7" ht="15.75" customHeight="1" x14ac:dyDescent="0.15">
      <c r="E683" s="6" t="s">
        <v>1007</v>
      </c>
      <c r="F683" s="6" t="s">
        <v>1241</v>
      </c>
      <c r="G683" s="6" t="s">
        <v>1250</v>
      </c>
    </row>
    <row r="684" spans="5:7" ht="15.75" customHeight="1" x14ac:dyDescent="0.15">
      <c r="E684" s="6" t="s">
        <v>1008</v>
      </c>
      <c r="F684" s="6" t="s">
        <v>1242</v>
      </c>
      <c r="G684" s="6" t="s">
        <v>1250</v>
      </c>
    </row>
    <row r="685" spans="5:7" ht="15.75" customHeight="1" x14ac:dyDescent="0.15">
      <c r="E685" s="6" t="s">
        <v>1009</v>
      </c>
      <c r="F685" s="6" t="s">
        <v>1245</v>
      </c>
      <c r="G685" s="6" t="s">
        <v>1250</v>
      </c>
    </row>
    <row r="686" spans="5:7" ht="15.75" customHeight="1" x14ac:dyDescent="0.15">
      <c r="E686" s="6" t="s">
        <v>1010</v>
      </c>
      <c r="F686" s="6" t="s">
        <v>1241</v>
      </c>
      <c r="G686" s="6" t="s">
        <v>1250</v>
      </c>
    </row>
    <row r="687" spans="5:7" ht="15.75" customHeight="1" x14ac:dyDescent="0.15">
      <c r="E687" s="6" t="s">
        <v>1011</v>
      </c>
      <c r="F687" s="6" t="s">
        <v>1241</v>
      </c>
      <c r="G687" s="6" t="s">
        <v>1250</v>
      </c>
    </row>
    <row r="688" spans="5:7" ht="15.75" customHeight="1" x14ac:dyDescent="0.15">
      <c r="E688" s="6" t="s">
        <v>1012</v>
      </c>
      <c r="F688" s="6" t="s">
        <v>1245</v>
      </c>
      <c r="G688" s="6" t="s">
        <v>1250</v>
      </c>
    </row>
    <row r="689" spans="5:13" s="9" customFormat="1" ht="15.75" customHeight="1" x14ac:dyDescent="0.15">
      <c r="E689" s="9" t="s">
        <v>1013</v>
      </c>
      <c r="F689" s="9" t="s">
        <v>1241</v>
      </c>
      <c r="G689" s="9" t="s">
        <v>1251</v>
      </c>
      <c r="H689" s="9">
        <v>56</v>
      </c>
      <c r="I689" s="9" t="s">
        <v>1266</v>
      </c>
      <c r="J689" s="9">
        <v>1.5</v>
      </c>
      <c r="K689" s="9">
        <v>2.5</v>
      </c>
      <c r="L689" s="9">
        <v>1</v>
      </c>
      <c r="M689" s="9" t="s">
        <v>1268</v>
      </c>
    </row>
    <row r="690" spans="5:13" ht="15.75" customHeight="1" x14ac:dyDescent="0.15">
      <c r="E690" s="6" t="s">
        <v>1014</v>
      </c>
      <c r="F690" s="6" t="s">
        <v>1245</v>
      </c>
      <c r="G690" s="6" t="s">
        <v>1251</v>
      </c>
    </row>
    <row r="691" spans="5:13" ht="15.75" customHeight="1" x14ac:dyDescent="0.15">
      <c r="E691" s="6" t="s">
        <v>1015</v>
      </c>
      <c r="F691" s="6" t="s">
        <v>1245</v>
      </c>
      <c r="G691" s="6" t="s">
        <v>1251</v>
      </c>
    </row>
    <row r="692" spans="5:13" ht="15.75" customHeight="1" x14ac:dyDescent="0.15">
      <c r="E692" s="6" t="s">
        <v>1016</v>
      </c>
      <c r="F692" s="6" t="s">
        <v>1245</v>
      </c>
      <c r="G692" s="6" t="s">
        <v>1251</v>
      </c>
    </row>
    <row r="693" spans="5:13" ht="15.75" customHeight="1" x14ac:dyDescent="0.15">
      <c r="E693" s="6" t="s">
        <v>1017</v>
      </c>
      <c r="F693" s="6" t="s">
        <v>1241</v>
      </c>
      <c r="G693" s="6" t="s">
        <v>1251</v>
      </c>
    </row>
    <row r="694" spans="5:13" ht="15.75" customHeight="1" x14ac:dyDescent="0.15">
      <c r="E694" s="6" t="s">
        <v>1018</v>
      </c>
      <c r="F694" s="6" t="s">
        <v>1241</v>
      </c>
      <c r="G694" s="6" t="s">
        <v>1251</v>
      </c>
    </row>
    <row r="695" spans="5:13" ht="15.75" customHeight="1" x14ac:dyDescent="0.15">
      <c r="E695" s="6" t="s">
        <v>1019</v>
      </c>
      <c r="F695" s="6" t="s">
        <v>1245</v>
      </c>
      <c r="G695" s="6" t="s">
        <v>1251</v>
      </c>
    </row>
    <row r="696" spans="5:13" ht="15.75" customHeight="1" x14ac:dyDescent="0.15">
      <c r="E696" s="6" t="s">
        <v>1020</v>
      </c>
      <c r="F696" s="6" t="s">
        <v>1245</v>
      </c>
      <c r="G696" s="6" t="s">
        <v>1251</v>
      </c>
    </row>
    <row r="697" spans="5:13" ht="15.75" customHeight="1" x14ac:dyDescent="0.15">
      <c r="E697" s="6" t="s">
        <v>1021</v>
      </c>
      <c r="F697" s="6" t="s">
        <v>1241</v>
      </c>
      <c r="G697" s="6" t="s">
        <v>1251</v>
      </c>
    </row>
    <row r="698" spans="5:13" ht="15.75" customHeight="1" x14ac:dyDescent="0.15">
      <c r="E698" s="6" t="s">
        <v>1022</v>
      </c>
      <c r="F698" s="6" t="s">
        <v>1241</v>
      </c>
      <c r="G698" s="6" t="s">
        <v>1251</v>
      </c>
    </row>
    <row r="699" spans="5:13" ht="15.75" customHeight="1" x14ac:dyDescent="0.15">
      <c r="E699" s="6" t="s">
        <v>1023</v>
      </c>
      <c r="F699" s="6" t="s">
        <v>1241</v>
      </c>
      <c r="G699" s="6" t="s">
        <v>1250</v>
      </c>
    </row>
    <row r="700" spans="5:13" ht="15.75" customHeight="1" x14ac:dyDescent="0.15">
      <c r="E700" s="6" t="s">
        <v>1024</v>
      </c>
      <c r="F700" s="6" t="s">
        <v>1241</v>
      </c>
      <c r="G700" s="6" t="s">
        <v>1250</v>
      </c>
    </row>
    <row r="701" spans="5:13" ht="15.75" customHeight="1" x14ac:dyDescent="0.15">
      <c r="E701" s="6" t="s">
        <v>1025</v>
      </c>
      <c r="F701" s="6" t="s">
        <v>1241</v>
      </c>
      <c r="G701" s="6" t="s">
        <v>1250</v>
      </c>
    </row>
    <row r="702" spans="5:13" ht="15.75" customHeight="1" x14ac:dyDescent="0.15">
      <c r="E702" s="6" t="s">
        <v>1026</v>
      </c>
      <c r="F702" s="6" t="s">
        <v>1241</v>
      </c>
      <c r="G702" s="6" t="s">
        <v>1250</v>
      </c>
    </row>
    <row r="703" spans="5:13" ht="15.75" customHeight="1" x14ac:dyDescent="0.15">
      <c r="E703" s="6" t="s">
        <v>1027</v>
      </c>
      <c r="F703" s="6" t="s">
        <v>1241</v>
      </c>
      <c r="G703" s="6" t="s">
        <v>1250</v>
      </c>
    </row>
    <row r="704" spans="5:13" ht="15.75" customHeight="1" x14ac:dyDescent="0.15">
      <c r="E704" s="6" t="s">
        <v>1028</v>
      </c>
      <c r="F704" s="6" t="s">
        <v>1241</v>
      </c>
      <c r="G704" s="6" t="s">
        <v>1250</v>
      </c>
    </row>
    <row r="705" spans="5:13" ht="15.75" customHeight="1" x14ac:dyDescent="0.15">
      <c r="E705" s="6" t="s">
        <v>1029</v>
      </c>
      <c r="F705" s="6" t="s">
        <v>1245</v>
      </c>
      <c r="G705" s="6" t="s">
        <v>1250</v>
      </c>
    </row>
    <row r="706" spans="5:13" ht="15.75" customHeight="1" x14ac:dyDescent="0.15">
      <c r="E706" s="6" t="s">
        <v>1030</v>
      </c>
      <c r="F706" s="6" t="s">
        <v>1241</v>
      </c>
      <c r="G706" s="6" t="s">
        <v>1250</v>
      </c>
    </row>
    <row r="707" spans="5:13" ht="15.75" customHeight="1" x14ac:dyDescent="0.15">
      <c r="E707" s="6" t="s">
        <v>1031</v>
      </c>
      <c r="F707" s="6" t="s">
        <v>1241</v>
      </c>
      <c r="G707" s="6" t="s">
        <v>1250</v>
      </c>
    </row>
    <row r="708" spans="5:13" ht="15.75" customHeight="1" x14ac:dyDescent="0.15">
      <c r="E708" s="6" t="s">
        <v>1032</v>
      </c>
      <c r="F708" s="6" t="s">
        <v>1245</v>
      </c>
      <c r="G708" s="6" t="s">
        <v>1250</v>
      </c>
    </row>
    <row r="709" spans="5:13" s="9" customFormat="1" ht="15.75" customHeight="1" x14ac:dyDescent="0.15">
      <c r="E709" s="9" t="s">
        <v>658</v>
      </c>
      <c r="F709" s="9" t="s">
        <v>1241</v>
      </c>
      <c r="G709" s="9" t="s">
        <v>1251</v>
      </c>
      <c r="H709" s="9">
        <v>42</v>
      </c>
      <c r="I709" s="9" t="s">
        <v>1266</v>
      </c>
      <c r="J709" s="9">
        <v>2</v>
      </c>
      <c r="K709" s="9">
        <v>4</v>
      </c>
      <c r="L709" s="9">
        <v>4</v>
      </c>
      <c r="M709" s="9" t="s">
        <v>1268</v>
      </c>
    </row>
    <row r="710" spans="5:13" ht="15.75" customHeight="1" x14ac:dyDescent="0.15">
      <c r="E710" s="6" t="s">
        <v>659</v>
      </c>
      <c r="F710" s="6" t="s">
        <v>1241</v>
      </c>
      <c r="G710" s="6" t="s">
        <v>1251</v>
      </c>
    </row>
    <row r="711" spans="5:13" ht="15.75" customHeight="1" x14ac:dyDescent="0.15">
      <c r="E711" s="6" t="s">
        <v>660</v>
      </c>
      <c r="F711" s="6" t="s">
        <v>1241</v>
      </c>
      <c r="G711" s="6" t="s">
        <v>1251</v>
      </c>
    </row>
    <row r="712" spans="5:13" ht="15.75" customHeight="1" x14ac:dyDescent="0.15">
      <c r="E712" s="6" t="s">
        <v>661</v>
      </c>
      <c r="F712" s="6" t="s">
        <v>1241</v>
      </c>
      <c r="G712" s="6" t="s">
        <v>1251</v>
      </c>
    </row>
    <row r="713" spans="5:13" ht="15.75" customHeight="1" x14ac:dyDescent="0.15">
      <c r="E713" s="6" t="s">
        <v>662</v>
      </c>
      <c r="F713" s="6" t="s">
        <v>1253</v>
      </c>
      <c r="G713" s="6" t="s">
        <v>1251</v>
      </c>
    </row>
    <row r="714" spans="5:13" ht="15.75" customHeight="1" x14ac:dyDescent="0.15">
      <c r="E714" s="6" t="s">
        <v>663</v>
      </c>
      <c r="F714" s="6" t="s">
        <v>1241</v>
      </c>
      <c r="G714" s="6" t="s">
        <v>1251</v>
      </c>
    </row>
    <row r="715" spans="5:13" ht="15.75" customHeight="1" x14ac:dyDescent="0.15">
      <c r="E715" s="6" t="s">
        <v>664</v>
      </c>
      <c r="F715" s="6" t="s">
        <v>1241</v>
      </c>
      <c r="G715" s="6" t="s">
        <v>1251</v>
      </c>
    </row>
    <row r="716" spans="5:13" ht="15.75" customHeight="1" x14ac:dyDescent="0.15">
      <c r="E716" s="6" t="s">
        <v>665</v>
      </c>
      <c r="F716" s="6" t="s">
        <v>1241</v>
      </c>
      <c r="G716" s="6" t="s">
        <v>1251</v>
      </c>
    </row>
    <row r="717" spans="5:13" ht="15.75" customHeight="1" x14ac:dyDescent="0.15">
      <c r="E717" s="6" t="s">
        <v>666</v>
      </c>
      <c r="F717" s="6" t="s">
        <v>1241</v>
      </c>
      <c r="G717" s="6" t="s">
        <v>1251</v>
      </c>
    </row>
    <row r="718" spans="5:13" ht="15.75" customHeight="1" x14ac:dyDescent="0.15">
      <c r="E718" s="6" t="s">
        <v>668</v>
      </c>
      <c r="F718" s="6" t="s">
        <v>1241</v>
      </c>
      <c r="G718" s="6" t="s">
        <v>1250</v>
      </c>
    </row>
    <row r="719" spans="5:13" ht="15.75" customHeight="1" x14ac:dyDescent="0.15">
      <c r="E719" s="6" t="s">
        <v>669</v>
      </c>
      <c r="F719" s="6" t="s">
        <v>1241</v>
      </c>
      <c r="G719" s="6" t="s">
        <v>1250</v>
      </c>
    </row>
    <row r="720" spans="5:13" ht="15.75" customHeight="1" x14ac:dyDescent="0.15">
      <c r="E720" s="6" t="s">
        <v>670</v>
      </c>
      <c r="F720" s="6" t="s">
        <v>1241</v>
      </c>
      <c r="G720" s="6" t="s">
        <v>1250</v>
      </c>
    </row>
    <row r="721" spans="5:13" ht="15.75" customHeight="1" x14ac:dyDescent="0.15">
      <c r="E721" s="6" t="s">
        <v>671</v>
      </c>
      <c r="F721" s="6" t="s">
        <v>1241</v>
      </c>
      <c r="G721" s="6" t="s">
        <v>1250</v>
      </c>
    </row>
    <row r="722" spans="5:13" ht="15.75" customHeight="1" x14ac:dyDescent="0.15">
      <c r="E722" s="6" t="s">
        <v>672</v>
      </c>
      <c r="F722" s="6" t="s">
        <v>1253</v>
      </c>
      <c r="G722" s="6" t="s">
        <v>1250</v>
      </c>
    </row>
    <row r="723" spans="5:13" ht="15.75" customHeight="1" x14ac:dyDescent="0.15">
      <c r="E723" s="6" t="s">
        <v>673</v>
      </c>
      <c r="F723" s="6" t="s">
        <v>1241</v>
      </c>
      <c r="G723" s="6" t="s">
        <v>1250</v>
      </c>
    </row>
    <row r="724" spans="5:13" ht="15.75" customHeight="1" x14ac:dyDescent="0.15">
      <c r="E724" s="6" t="s">
        <v>674</v>
      </c>
      <c r="F724" s="6" t="s">
        <v>1241</v>
      </c>
      <c r="G724" s="6" t="s">
        <v>1250</v>
      </c>
    </row>
    <row r="725" spans="5:13" ht="15.75" customHeight="1" x14ac:dyDescent="0.15">
      <c r="E725" s="6" t="s">
        <v>675</v>
      </c>
      <c r="F725" s="6" t="s">
        <v>1241</v>
      </c>
      <c r="G725" s="6" t="s">
        <v>1250</v>
      </c>
    </row>
    <row r="726" spans="5:13" ht="15.75" customHeight="1" x14ac:dyDescent="0.15">
      <c r="E726" s="6" t="s">
        <v>676</v>
      </c>
      <c r="F726" s="6" t="s">
        <v>1241</v>
      </c>
      <c r="G726" s="6" t="s">
        <v>1250</v>
      </c>
    </row>
    <row r="727" spans="5:13" ht="15.75" customHeight="1" x14ac:dyDescent="0.15">
      <c r="E727" s="6" t="s">
        <v>677</v>
      </c>
      <c r="F727" s="6" t="s">
        <v>1241</v>
      </c>
      <c r="G727" s="6" t="s">
        <v>1250</v>
      </c>
    </row>
    <row r="728" spans="5:13" s="9" customFormat="1" ht="15.75" customHeight="1" x14ac:dyDescent="0.15">
      <c r="E728" s="9" t="s">
        <v>679</v>
      </c>
      <c r="F728" s="9" t="s">
        <v>1241</v>
      </c>
      <c r="G728" s="9" t="s">
        <v>1251</v>
      </c>
      <c r="H728" s="9">
        <v>59</v>
      </c>
      <c r="I728" s="9" t="s">
        <v>1267</v>
      </c>
      <c r="J728" s="9">
        <v>2</v>
      </c>
      <c r="K728" s="9">
        <v>4</v>
      </c>
      <c r="L728" s="9">
        <v>4</v>
      </c>
      <c r="M728" s="9" t="s">
        <v>1251</v>
      </c>
    </row>
    <row r="729" spans="5:13" ht="15.75" customHeight="1" x14ac:dyDescent="0.15">
      <c r="E729" s="6" t="s">
        <v>680</v>
      </c>
      <c r="F729" s="6" t="s">
        <v>1241</v>
      </c>
      <c r="G729" s="6" t="s">
        <v>1251</v>
      </c>
    </row>
    <row r="730" spans="5:13" ht="15.75" customHeight="1" x14ac:dyDescent="0.15">
      <c r="E730" s="6" t="s">
        <v>681</v>
      </c>
      <c r="F730" s="6" t="s">
        <v>1241</v>
      </c>
      <c r="G730" s="6" t="s">
        <v>1251</v>
      </c>
    </row>
    <row r="731" spans="5:13" ht="15.75" customHeight="1" x14ac:dyDescent="0.15">
      <c r="E731" s="6" t="s">
        <v>682</v>
      </c>
      <c r="F731" s="6" t="s">
        <v>1241</v>
      </c>
      <c r="G731" s="6" t="s">
        <v>1251</v>
      </c>
    </row>
    <row r="732" spans="5:13" ht="15.75" customHeight="1" x14ac:dyDescent="0.15">
      <c r="E732" s="6" t="s">
        <v>683</v>
      </c>
      <c r="F732" s="6" t="s">
        <v>1241</v>
      </c>
      <c r="G732" s="6" t="s">
        <v>1251</v>
      </c>
    </row>
    <row r="733" spans="5:13" ht="15.75" customHeight="1" x14ac:dyDescent="0.15">
      <c r="E733" s="6" t="s">
        <v>684</v>
      </c>
      <c r="F733" s="6" t="s">
        <v>1241</v>
      </c>
      <c r="G733" s="6" t="s">
        <v>1251</v>
      </c>
    </row>
    <row r="734" spans="5:13" ht="15.75" customHeight="1" x14ac:dyDescent="0.15">
      <c r="E734" s="6" t="s">
        <v>685</v>
      </c>
      <c r="F734" s="6" t="s">
        <v>1253</v>
      </c>
      <c r="G734" s="6" t="s">
        <v>1251</v>
      </c>
    </row>
    <row r="735" spans="5:13" ht="15.75" customHeight="1" x14ac:dyDescent="0.15">
      <c r="E735" s="6" t="s">
        <v>686</v>
      </c>
      <c r="F735" s="6" t="s">
        <v>1253</v>
      </c>
      <c r="G735" s="6" t="s">
        <v>1251</v>
      </c>
    </row>
    <row r="736" spans="5:13" ht="15.75" customHeight="1" x14ac:dyDescent="0.15">
      <c r="E736" s="6" t="s">
        <v>687</v>
      </c>
      <c r="F736" s="6" t="s">
        <v>1253</v>
      </c>
      <c r="G736" s="6" t="s">
        <v>1251</v>
      </c>
    </row>
    <row r="737" spans="5:13" ht="15.75" customHeight="1" x14ac:dyDescent="0.15">
      <c r="E737" s="6" t="s">
        <v>689</v>
      </c>
      <c r="F737" s="6" t="s">
        <v>1245</v>
      </c>
      <c r="G737" s="6" t="s">
        <v>1250</v>
      </c>
    </row>
    <row r="738" spans="5:13" ht="15.75" customHeight="1" x14ac:dyDescent="0.15">
      <c r="E738" s="6" t="s">
        <v>690</v>
      </c>
      <c r="F738" s="6" t="s">
        <v>1253</v>
      </c>
      <c r="G738" s="6" t="s">
        <v>1250</v>
      </c>
    </row>
    <row r="739" spans="5:13" ht="15.75" customHeight="1" x14ac:dyDescent="0.15">
      <c r="E739" s="6" t="s">
        <v>691</v>
      </c>
      <c r="F739" s="6" t="s">
        <v>1241</v>
      </c>
      <c r="G739" s="6" t="s">
        <v>1250</v>
      </c>
    </row>
    <row r="740" spans="5:13" ht="15.75" customHeight="1" x14ac:dyDescent="0.15">
      <c r="E740" s="6" t="s">
        <v>692</v>
      </c>
      <c r="F740" s="6" t="s">
        <v>1241</v>
      </c>
      <c r="G740" s="6" t="s">
        <v>1250</v>
      </c>
    </row>
    <row r="741" spans="5:13" ht="15.75" customHeight="1" x14ac:dyDescent="0.15">
      <c r="E741" s="6" t="s">
        <v>693</v>
      </c>
      <c r="F741" s="6" t="s">
        <v>1241</v>
      </c>
      <c r="G741" s="6" t="s">
        <v>1250</v>
      </c>
    </row>
    <row r="742" spans="5:13" ht="15.75" customHeight="1" x14ac:dyDescent="0.15">
      <c r="E742" s="6" t="s">
        <v>694</v>
      </c>
      <c r="F742" s="6" t="s">
        <v>1241</v>
      </c>
      <c r="G742" s="6" t="s">
        <v>1250</v>
      </c>
    </row>
    <row r="743" spans="5:13" ht="15.75" customHeight="1" x14ac:dyDescent="0.15">
      <c r="E743" s="6" t="s">
        <v>695</v>
      </c>
      <c r="F743" s="6" t="s">
        <v>1241</v>
      </c>
      <c r="G743" s="6" t="s">
        <v>1250</v>
      </c>
    </row>
    <row r="744" spans="5:13" ht="15.75" customHeight="1" x14ac:dyDescent="0.15">
      <c r="E744" s="6" t="s">
        <v>696</v>
      </c>
      <c r="F744" s="6" t="s">
        <v>1241</v>
      </c>
      <c r="G744" s="6" t="s">
        <v>1250</v>
      </c>
    </row>
    <row r="745" spans="5:13" ht="15.75" customHeight="1" x14ac:dyDescent="0.15">
      <c r="E745" s="6" t="s">
        <v>697</v>
      </c>
      <c r="F745" s="6" t="s">
        <v>1241</v>
      </c>
      <c r="G745" s="6" t="s">
        <v>1250</v>
      </c>
    </row>
    <row r="746" spans="5:13" ht="15.75" customHeight="1" x14ac:dyDescent="0.15">
      <c r="E746" s="6" t="s">
        <v>698</v>
      </c>
      <c r="F746" s="6" t="s">
        <v>1241</v>
      </c>
      <c r="G746" s="6" t="s">
        <v>1250</v>
      </c>
    </row>
    <row r="747" spans="5:13" s="9" customFormat="1" ht="15.75" customHeight="1" x14ac:dyDescent="0.15">
      <c r="E747" s="9" t="s">
        <v>700</v>
      </c>
      <c r="F747" s="9" t="s">
        <v>1241</v>
      </c>
      <c r="G747" s="9" t="s">
        <v>1250</v>
      </c>
      <c r="H747" s="9">
        <v>68</v>
      </c>
      <c r="I747" s="9" t="s">
        <v>1267</v>
      </c>
      <c r="J747" s="9">
        <v>1.5</v>
      </c>
      <c r="K747" s="9">
        <v>2</v>
      </c>
      <c r="L747" s="9">
        <v>0</v>
      </c>
      <c r="M747" s="9" t="s">
        <v>1250</v>
      </c>
    </row>
    <row r="748" spans="5:13" ht="15.75" customHeight="1" x14ac:dyDescent="0.15">
      <c r="E748" s="6" t="s">
        <v>701</v>
      </c>
      <c r="F748" s="6" t="s">
        <v>1245</v>
      </c>
      <c r="G748" s="6" t="s">
        <v>1250</v>
      </c>
    </row>
    <row r="749" spans="5:13" ht="15.75" customHeight="1" x14ac:dyDescent="0.15">
      <c r="E749" s="6" t="s">
        <v>702</v>
      </c>
      <c r="F749" s="6" t="s">
        <v>1241</v>
      </c>
      <c r="G749" s="6" t="s">
        <v>1250</v>
      </c>
    </row>
    <row r="750" spans="5:13" ht="15.75" customHeight="1" x14ac:dyDescent="0.15">
      <c r="E750" s="6" t="s">
        <v>703</v>
      </c>
      <c r="F750" s="6" t="s">
        <v>1241</v>
      </c>
      <c r="G750" s="6" t="s">
        <v>1250</v>
      </c>
    </row>
    <row r="751" spans="5:13" ht="15.75" customHeight="1" x14ac:dyDescent="0.15">
      <c r="E751" s="6" t="s">
        <v>704</v>
      </c>
      <c r="F751" s="6" t="s">
        <v>1241</v>
      </c>
      <c r="G751" s="6" t="s">
        <v>1250</v>
      </c>
    </row>
    <row r="752" spans="5:13" ht="15.75" customHeight="1" x14ac:dyDescent="0.15">
      <c r="E752" s="6" t="s">
        <v>705</v>
      </c>
      <c r="F752" s="6" t="s">
        <v>1241</v>
      </c>
      <c r="G752" s="6" t="s">
        <v>1250</v>
      </c>
    </row>
    <row r="753" spans="5:13" ht="15.75" customHeight="1" x14ac:dyDescent="0.15">
      <c r="E753" s="6" t="s">
        <v>706</v>
      </c>
      <c r="F753" s="6" t="s">
        <v>1241</v>
      </c>
      <c r="G753" s="6" t="s">
        <v>1250</v>
      </c>
    </row>
    <row r="754" spans="5:13" ht="15.75" customHeight="1" x14ac:dyDescent="0.15">
      <c r="E754" s="6" t="s">
        <v>707</v>
      </c>
      <c r="F754" s="6" t="s">
        <v>1241</v>
      </c>
      <c r="G754" s="6" t="s">
        <v>1250</v>
      </c>
    </row>
    <row r="755" spans="5:13" ht="15.75" customHeight="1" x14ac:dyDescent="0.15">
      <c r="E755" s="6" t="s">
        <v>708</v>
      </c>
      <c r="F755" s="6" t="s">
        <v>1241</v>
      </c>
      <c r="G755" s="6" t="s">
        <v>1250</v>
      </c>
    </row>
    <row r="756" spans="5:13" ht="15.75" customHeight="1" x14ac:dyDescent="0.15">
      <c r="E756" s="6" t="s">
        <v>710</v>
      </c>
      <c r="F756" s="6" t="s">
        <v>1241</v>
      </c>
      <c r="G756" s="6" t="s">
        <v>1251</v>
      </c>
    </row>
    <row r="757" spans="5:13" ht="15.75" customHeight="1" x14ac:dyDescent="0.15">
      <c r="E757" s="6" t="s">
        <v>711</v>
      </c>
      <c r="F757" s="6" t="s">
        <v>1241</v>
      </c>
      <c r="G757" s="6" t="s">
        <v>1251</v>
      </c>
    </row>
    <row r="758" spans="5:13" ht="15.75" customHeight="1" x14ac:dyDescent="0.15">
      <c r="E758" s="6" t="s">
        <v>712</v>
      </c>
      <c r="F758" s="6" t="s">
        <v>1241</v>
      </c>
      <c r="G758" s="6" t="s">
        <v>1251</v>
      </c>
    </row>
    <row r="759" spans="5:13" ht="15.75" customHeight="1" x14ac:dyDescent="0.15">
      <c r="E759" s="6" t="s">
        <v>713</v>
      </c>
      <c r="F759" s="6" t="s">
        <v>1241</v>
      </c>
      <c r="G759" s="6" t="s">
        <v>1251</v>
      </c>
    </row>
    <row r="760" spans="5:13" ht="15.75" customHeight="1" x14ac:dyDescent="0.15">
      <c r="E760" s="6" t="s">
        <v>714</v>
      </c>
      <c r="F760" s="6" t="s">
        <v>1241</v>
      </c>
      <c r="G760" s="6" t="s">
        <v>1251</v>
      </c>
    </row>
    <row r="761" spans="5:13" ht="15.75" customHeight="1" x14ac:dyDescent="0.15">
      <c r="E761" s="6" t="s">
        <v>715</v>
      </c>
      <c r="F761" s="6" t="s">
        <v>1241</v>
      </c>
      <c r="G761" s="6" t="s">
        <v>1251</v>
      </c>
    </row>
    <row r="762" spans="5:13" ht="15.75" customHeight="1" x14ac:dyDescent="0.15">
      <c r="E762" s="6" t="s">
        <v>716</v>
      </c>
      <c r="F762" s="6" t="s">
        <v>1241</v>
      </c>
      <c r="G762" s="6" t="s">
        <v>1251</v>
      </c>
    </row>
    <row r="763" spans="5:13" ht="15.75" customHeight="1" x14ac:dyDescent="0.15">
      <c r="E763" s="6" t="s">
        <v>717</v>
      </c>
      <c r="F763" s="6" t="s">
        <v>1241</v>
      </c>
      <c r="G763" s="6" t="s">
        <v>1251</v>
      </c>
    </row>
    <row r="764" spans="5:13" ht="15.75" customHeight="1" x14ac:dyDescent="0.15">
      <c r="E764" s="6" t="s">
        <v>718</v>
      </c>
      <c r="F764" s="6" t="s">
        <v>1241</v>
      </c>
      <c r="G764" s="6" t="s">
        <v>1251</v>
      </c>
    </row>
    <row r="765" spans="5:13" s="9" customFormat="1" ht="15.75" customHeight="1" x14ac:dyDescent="0.15">
      <c r="E765" s="9" t="s">
        <v>720</v>
      </c>
      <c r="F765" s="9" t="s">
        <v>1241</v>
      </c>
      <c r="G765" s="9" t="s">
        <v>1251</v>
      </c>
      <c r="H765" s="9">
        <v>56</v>
      </c>
      <c r="I765" s="9" t="s">
        <v>1266</v>
      </c>
      <c r="J765" s="9">
        <v>3.5</v>
      </c>
      <c r="K765" s="9">
        <v>5.5</v>
      </c>
      <c r="L765" s="9">
        <v>4.5</v>
      </c>
      <c r="M765" s="9" t="s">
        <v>1268</v>
      </c>
    </row>
    <row r="766" spans="5:13" ht="15.75" customHeight="1" x14ac:dyDescent="0.15">
      <c r="E766" s="6" t="s">
        <v>721</v>
      </c>
      <c r="F766" s="6" t="s">
        <v>1241</v>
      </c>
      <c r="G766" s="6" t="s">
        <v>1251</v>
      </c>
    </row>
    <row r="767" spans="5:13" ht="15.75" customHeight="1" x14ac:dyDescent="0.15">
      <c r="E767" s="6" t="s">
        <v>722</v>
      </c>
      <c r="F767" s="6" t="s">
        <v>1241</v>
      </c>
      <c r="G767" s="6" t="s">
        <v>1251</v>
      </c>
    </row>
    <row r="768" spans="5:13" ht="15.75" customHeight="1" x14ac:dyDescent="0.15">
      <c r="E768" s="6" t="s">
        <v>723</v>
      </c>
      <c r="F768" s="6" t="s">
        <v>1241</v>
      </c>
      <c r="G768" s="6" t="s">
        <v>1251</v>
      </c>
    </row>
    <row r="769" spans="5:13" ht="15.75" customHeight="1" x14ac:dyDescent="0.15">
      <c r="E769" s="6" t="s">
        <v>724</v>
      </c>
      <c r="F769" s="6" t="s">
        <v>1241</v>
      </c>
      <c r="G769" s="6" t="s">
        <v>1251</v>
      </c>
    </row>
    <row r="770" spans="5:13" ht="15.75" customHeight="1" x14ac:dyDescent="0.15">
      <c r="E770" s="6" t="s">
        <v>725</v>
      </c>
      <c r="F770" s="6" t="s">
        <v>1241</v>
      </c>
      <c r="G770" s="6" t="s">
        <v>1251</v>
      </c>
    </row>
    <row r="771" spans="5:13" ht="15.75" customHeight="1" x14ac:dyDescent="0.15">
      <c r="E771" s="6" t="s">
        <v>726</v>
      </c>
      <c r="F771" s="6" t="s">
        <v>1241</v>
      </c>
      <c r="G771" s="6" t="s">
        <v>1251</v>
      </c>
    </row>
    <row r="772" spans="5:13" ht="15.75" customHeight="1" x14ac:dyDescent="0.15">
      <c r="E772" s="6" t="s">
        <v>727</v>
      </c>
      <c r="F772" s="6" t="s">
        <v>1241</v>
      </c>
      <c r="G772" s="6" t="s">
        <v>1251</v>
      </c>
    </row>
    <row r="773" spans="5:13" ht="15.75" customHeight="1" x14ac:dyDescent="0.15">
      <c r="E773" s="6" t="s">
        <v>728</v>
      </c>
      <c r="F773" s="6" t="s">
        <v>1241</v>
      </c>
      <c r="G773" s="6" t="s">
        <v>1251</v>
      </c>
    </row>
    <row r="774" spans="5:13" ht="15.75" customHeight="1" x14ac:dyDescent="0.15">
      <c r="E774" s="6" t="s">
        <v>729</v>
      </c>
      <c r="F774" s="6" t="s">
        <v>1253</v>
      </c>
      <c r="G774" s="6" t="s">
        <v>1251</v>
      </c>
    </row>
    <row r="775" spans="5:13" ht="15.75" customHeight="1" x14ac:dyDescent="0.15">
      <c r="E775" s="6" t="s">
        <v>731</v>
      </c>
      <c r="F775" s="6" t="s">
        <v>1241</v>
      </c>
      <c r="G775" s="6" t="s">
        <v>1250</v>
      </c>
    </row>
    <row r="776" spans="5:13" ht="15.75" customHeight="1" x14ac:dyDescent="0.15">
      <c r="E776" s="6" t="s">
        <v>732</v>
      </c>
      <c r="F776" s="6" t="s">
        <v>1241</v>
      </c>
      <c r="G776" s="6" t="s">
        <v>1250</v>
      </c>
    </row>
    <row r="777" spans="5:13" ht="15.75" customHeight="1" x14ac:dyDescent="0.15">
      <c r="E777" s="6" t="s">
        <v>733</v>
      </c>
      <c r="F777" s="6" t="s">
        <v>1241</v>
      </c>
      <c r="G777" s="6" t="s">
        <v>1250</v>
      </c>
    </row>
    <row r="778" spans="5:13" ht="15.75" customHeight="1" x14ac:dyDescent="0.15">
      <c r="E778" s="6" t="s">
        <v>734</v>
      </c>
      <c r="F778" s="6" t="s">
        <v>1241</v>
      </c>
      <c r="G778" s="6" t="s">
        <v>1250</v>
      </c>
    </row>
    <row r="779" spans="5:13" ht="15.75" customHeight="1" x14ac:dyDescent="0.15">
      <c r="E779" s="6" t="s">
        <v>735</v>
      </c>
      <c r="F779" s="6" t="s">
        <v>1241</v>
      </c>
      <c r="G779" s="6" t="s">
        <v>1250</v>
      </c>
    </row>
    <row r="780" spans="5:13" ht="15.75" customHeight="1" x14ac:dyDescent="0.15">
      <c r="E780" s="6" t="s">
        <v>736</v>
      </c>
      <c r="F780" s="6" t="s">
        <v>1241</v>
      </c>
      <c r="G780" s="6" t="s">
        <v>1250</v>
      </c>
    </row>
    <row r="781" spans="5:13" ht="15.75" customHeight="1" x14ac:dyDescent="0.15">
      <c r="E781" s="6" t="s">
        <v>737</v>
      </c>
      <c r="F781" s="6" t="s">
        <v>1245</v>
      </c>
      <c r="G781" s="6" t="s">
        <v>1250</v>
      </c>
    </row>
    <row r="782" spans="5:13" ht="15.75" customHeight="1" x14ac:dyDescent="0.15">
      <c r="E782" s="6" t="s">
        <v>738</v>
      </c>
      <c r="F782" s="6" t="s">
        <v>1241</v>
      </c>
      <c r="G782" s="6" t="s">
        <v>1250</v>
      </c>
    </row>
    <row r="783" spans="5:13" s="9" customFormat="1" ht="15.75" customHeight="1" x14ac:dyDescent="0.15">
      <c r="E783" s="9" t="s">
        <v>740</v>
      </c>
      <c r="F783" s="9" t="s">
        <v>1241</v>
      </c>
      <c r="G783" s="9" t="s">
        <v>1250</v>
      </c>
      <c r="H783" s="9">
        <v>67</v>
      </c>
      <c r="I783" s="9" t="s">
        <v>1266</v>
      </c>
      <c r="J783" s="9">
        <v>6</v>
      </c>
      <c r="K783" s="9">
        <v>4</v>
      </c>
      <c r="L783" s="9">
        <v>1</v>
      </c>
      <c r="M783" s="9" t="s">
        <v>1251</v>
      </c>
    </row>
    <row r="784" spans="5:13" ht="15.75" customHeight="1" x14ac:dyDescent="0.15">
      <c r="E784" s="6" t="s">
        <v>741</v>
      </c>
      <c r="F784" s="6" t="s">
        <v>1241</v>
      </c>
      <c r="G784" s="6" t="s">
        <v>1250</v>
      </c>
    </row>
    <row r="785" spans="5:13" ht="15.75" customHeight="1" x14ac:dyDescent="0.15">
      <c r="E785" s="6" t="s">
        <v>742</v>
      </c>
      <c r="F785" s="6" t="s">
        <v>1241</v>
      </c>
      <c r="G785" s="6" t="s">
        <v>1250</v>
      </c>
    </row>
    <row r="786" spans="5:13" ht="15.75" customHeight="1" x14ac:dyDescent="0.15">
      <c r="E786" s="6" t="s">
        <v>743</v>
      </c>
      <c r="F786" s="6" t="s">
        <v>1241</v>
      </c>
      <c r="G786" s="6" t="s">
        <v>1250</v>
      </c>
    </row>
    <row r="787" spans="5:13" ht="15.75" customHeight="1" x14ac:dyDescent="0.15">
      <c r="E787" s="6" t="s">
        <v>744</v>
      </c>
      <c r="F787" s="6" t="s">
        <v>1241</v>
      </c>
      <c r="G787" s="6" t="s">
        <v>1250</v>
      </c>
    </row>
    <row r="788" spans="5:13" ht="15.75" customHeight="1" x14ac:dyDescent="0.15">
      <c r="E788" s="6" t="s">
        <v>745</v>
      </c>
      <c r="F788" s="6" t="s">
        <v>1241</v>
      </c>
      <c r="G788" s="6" t="s">
        <v>1250</v>
      </c>
    </row>
    <row r="789" spans="5:13" ht="15.75" customHeight="1" x14ac:dyDescent="0.15">
      <c r="E789" s="6" t="s">
        <v>746</v>
      </c>
      <c r="F789" s="6" t="s">
        <v>1242</v>
      </c>
      <c r="G789" s="6" t="s">
        <v>1250</v>
      </c>
    </row>
    <row r="790" spans="5:13" ht="15.75" customHeight="1" x14ac:dyDescent="0.15">
      <c r="E790" s="6" t="s">
        <v>747</v>
      </c>
      <c r="F790" s="6" t="s">
        <v>1253</v>
      </c>
      <c r="G790" s="6" t="s">
        <v>1250</v>
      </c>
    </row>
    <row r="791" spans="5:13" ht="15.75" customHeight="1" x14ac:dyDescent="0.15">
      <c r="E791" s="6" t="s">
        <v>749</v>
      </c>
      <c r="F791" s="6" t="s">
        <v>1241</v>
      </c>
      <c r="G791" s="6" t="s">
        <v>1251</v>
      </c>
    </row>
    <row r="792" spans="5:13" ht="15.75" customHeight="1" x14ac:dyDescent="0.15">
      <c r="E792" s="6" t="s">
        <v>750</v>
      </c>
      <c r="F792" s="6" t="s">
        <v>1245</v>
      </c>
      <c r="G792" s="6" t="s">
        <v>1251</v>
      </c>
    </row>
    <row r="793" spans="5:13" ht="15.75" customHeight="1" x14ac:dyDescent="0.15">
      <c r="E793" s="6" t="s">
        <v>751</v>
      </c>
      <c r="F793" s="6" t="s">
        <v>1242</v>
      </c>
      <c r="G793" s="6" t="s">
        <v>1251</v>
      </c>
    </row>
    <row r="794" spans="5:13" ht="15.75" customHeight="1" x14ac:dyDescent="0.15">
      <c r="E794" s="6" t="s">
        <v>752</v>
      </c>
      <c r="F794" s="6" t="s">
        <v>1242</v>
      </c>
      <c r="G794" s="6" t="s">
        <v>1251</v>
      </c>
    </row>
    <row r="795" spans="5:13" ht="15.75" customHeight="1" x14ac:dyDescent="0.15">
      <c r="E795" s="6" t="s">
        <v>753</v>
      </c>
      <c r="F795" s="6" t="s">
        <v>1253</v>
      </c>
      <c r="G795" s="6" t="s">
        <v>1251</v>
      </c>
    </row>
    <row r="796" spans="5:13" ht="15.75" customHeight="1" x14ac:dyDescent="0.15">
      <c r="E796" s="6" t="s">
        <v>754</v>
      </c>
      <c r="F796" s="6" t="s">
        <v>1241</v>
      </c>
      <c r="G796" s="6" t="s">
        <v>1251</v>
      </c>
    </row>
    <row r="797" spans="5:13" ht="15.75" customHeight="1" x14ac:dyDescent="0.15">
      <c r="E797" s="6" t="s">
        <v>755</v>
      </c>
      <c r="F797" s="6" t="s">
        <v>1241</v>
      </c>
      <c r="G797" s="6" t="s">
        <v>1251</v>
      </c>
    </row>
    <row r="798" spans="5:13" ht="15.75" customHeight="1" x14ac:dyDescent="0.15">
      <c r="E798" s="6" t="s">
        <v>756</v>
      </c>
      <c r="F798" s="6" t="s">
        <v>1253</v>
      </c>
      <c r="G798" s="6" t="s">
        <v>1251</v>
      </c>
    </row>
    <row r="799" spans="5:13" ht="15.75" customHeight="1" x14ac:dyDescent="0.15">
      <c r="E799" s="8" t="s">
        <v>757</v>
      </c>
      <c r="F799" s="8" t="s">
        <v>1253</v>
      </c>
      <c r="G799" s="6" t="s">
        <v>1251</v>
      </c>
    </row>
    <row r="800" spans="5:13" s="9" customFormat="1" ht="15.75" customHeight="1" x14ac:dyDescent="0.15">
      <c r="E800" s="10" t="s">
        <v>759</v>
      </c>
      <c r="F800" s="10" t="s">
        <v>1241</v>
      </c>
      <c r="G800" s="9" t="s">
        <v>1250</v>
      </c>
      <c r="H800" s="9">
        <v>52</v>
      </c>
      <c r="I800" s="9" t="s">
        <v>1266</v>
      </c>
      <c r="J800" s="9">
        <v>2</v>
      </c>
      <c r="K800" s="9">
        <v>3</v>
      </c>
      <c r="L800" s="9">
        <v>1</v>
      </c>
      <c r="M800" s="9" t="s">
        <v>1250</v>
      </c>
    </row>
    <row r="801" spans="5:13" ht="15.75" customHeight="1" x14ac:dyDescent="0.15">
      <c r="E801" s="6" t="s">
        <v>760</v>
      </c>
      <c r="F801" s="6" t="s">
        <v>1241</v>
      </c>
      <c r="G801" s="6" t="s">
        <v>1250</v>
      </c>
    </row>
    <row r="802" spans="5:13" ht="15.75" customHeight="1" x14ac:dyDescent="0.15">
      <c r="E802" s="6" t="s">
        <v>761</v>
      </c>
      <c r="F802" s="6" t="s">
        <v>1241</v>
      </c>
      <c r="G802" s="6" t="s">
        <v>1250</v>
      </c>
    </row>
    <row r="803" spans="5:13" ht="15.75" customHeight="1" x14ac:dyDescent="0.15">
      <c r="E803" s="6" t="s">
        <v>762</v>
      </c>
      <c r="F803" s="6" t="s">
        <v>1241</v>
      </c>
      <c r="G803" s="6" t="s">
        <v>1250</v>
      </c>
    </row>
    <row r="804" spans="5:13" ht="15.75" customHeight="1" x14ac:dyDescent="0.15">
      <c r="E804" s="6" t="s">
        <v>763</v>
      </c>
      <c r="F804" s="6" t="s">
        <v>1241</v>
      </c>
      <c r="G804" s="6" t="s">
        <v>1250</v>
      </c>
    </row>
    <row r="805" spans="5:13" ht="15.75" customHeight="1" x14ac:dyDescent="0.15">
      <c r="E805" s="6" t="s">
        <v>764</v>
      </c>
      <c r="F805" s="6" t="s">
        <v>1241</v>
      </c>
      <c r="G805" s="6" t="s">
        <v>1250</v>
      </c>
    </row>
    <row r="806" spans="5:13" ht="15.75" customHeight="1" x14ac:dyDescent="0.15">
      <c r="E806" s="6" t="s">
        <v>765</v>
      </c>
      <c r="F806" s="6" t="s">
        <v>1241</v>
      </c>
      <c r="G806" s="6" t="s">
        <v>1250</v>
      </c>
    </row>
    <row r="807" spans="5:13" ht="15.75" customHeight="1" x14ac:dyDescent="0.15">
      <c r="E807" s="6" t="s">
        <v>767</v>
      </c>
      <c r="F807" s="6" t="s">
        <v>1253</v>
      </c>
      <c r="G807" s="6" t="s">
        <v>1251</v>
      </c>
    </row>
    <row r="808" spans="5:13" ht="15.75" customHeight="1" x14ac:dyDescent="0.15">
      <c r="E808" s="6" t="s">
        <v>768</v>
      </c>
      <c r="F808" s="6" t="s">
        <v>1241</v>
      </c>
      <c r="G808" s="6" t="s">
        <v>1251</v>
      </c>
    </row>
    <row r="809" spans="5:13" ht="15.75" customHeight="1" x14ac:dyDescent="0.15">
      <c r="E809" s="6" t="s">
        <v>769</v>
      </c>
      <c r="F809" s="6" t="s">
        <v>1241</v>
      </c>
      <c r="G809" s="6" t="s">
        <v>1251</v>
      </c>
    </row>
    <row r="810" spans="5:13" ht="15.75" customHeight="1" x14ac:dyDescent="0.15">
      <c r="E810" s="6" t="s">
        <v>770</v>
      </c>
      <c r="F810" s="6" t="s">
        <v>1241</v>
      </c>
      <c r="G810" s="6" t="s">
        <v>1251</v>
      </c>
    </row>
    <row r="811" spans="5:13" ht="15.75" customHeight="1" x14ac:dyDescent="0.15">
      <c r="E811" s="6" t="s">
        <v>771</v>
      </c>
      <c r="F811" s="6" t="s">
        <v>1241</v>
      </c>
      <c r="G811" s="6" t="s">
        <v>1251</v>
      </c>
    </row>
    <row r="812" spans="5:13" ht="15.75" customHeight="1" x14ac:dyDescent="0.15">
      <c r="E812" s="6" t="s">
        <v>772</v>
      </c>
      <c r="F812" s="6" t="s">
        <v>1253</v>
      </c>
      <c r="G812" s="6" t="s">
        <v>1251</v>
      </c>
    </row>
    <row r="813" spans="5:13" ht="15.75" customHeight="1" x14ac:dyDescent="0.15">
      <c r="E813" s="6" t="s">
        <v>773</v>
      </c>
      <c r="F813" s="6" t="s">
        <v>1241</v>
      </c>
      <c r="G813" s="6" t="s">
        <v>1251</v>
      </c>
    </row>
    <row r="814" spans="5:13" ht="15.75" customHeight="1" x14ac:dyDescent="0.15">
      <c r="E814" s="6" t="s">
        <v>774</v>
      </c>
      <c r="F814" s="6" t="s">
        <v>1245</v>
      </c>
      <c r="G814" s="6" t="s">
        <v>1251</v>
      </c>
    </row>
    <row r="815" spans="5:13" s="9" customFormat="1" ht="15.75" customHeight="1" x14ac:dyDescent="0.15">
      <c r="E815" s="9" t="s">
        <v>776</v>
      </c>
      <c r="F815" s="9" t="s">
        <v>1241</v>
      </c>
      <c r="G815" s="9" t="s">
        <v>1251</v>
      </c>
      <c r="H815" s="9">
        <v>54</v>
      </c>
      <c r="I815" s="9" t="s">
        <v>1267</v>
      </c>
      <c r="J815" s="9">
        <v>6</v>
      </c>
      <c r="K815" s="9">
        <v>2</v>
      </c>
      <c r="L815" s="9">
        <v>1</v>
      </c>
      <c r="M815" s="9" t="s">
        <v>1250</v>
      </c>
    </row>
    <row r="816" spans="5:13" ht="15.75" customHeight="1" x14ac:dyDescent="0.15">
      <c r="E816" s="6" t="s">
        <v>777</v>
      </c>
      <c r="F816" s="6" t="s">
        <v>1245</v>
      </c>
      <c r="G816" s="6" t="s">
        <v>1251</v>
      </c>
    </row>
    <row r="817" spans="5:13" ht="15.75" customHeight="1" x14ac:dyDescent="0.15">
      <c r="E817" s="6" t="s">
        <v>778</v>
      </c>
      <c r="F817" s="6" t="s">
        <v>1242</v>
      </c>
      <c r="G817" s="6" t="s">
        <v>1251</v>
      </c>
    </row>
    <row r="818" spans="5:13" ht="15.75" customHeight="1" x14ac:dyDescent="0.15">
      <c r="E818" s="6" t="s">
        <v>779</v>
      </c>
      <c r="F818" s="6" t="s">
        <v>1245</v>
      </c>
      <c r="G818" s="6" t="s">
        <v>1251</v>
      </c>
    </row>
    <row r="819" spans="5:13" ht="15.75" customHeight="1" x14ac:dyDescent="0.15">
      <c r="E819" s="6" t="s">
        <v>780</v>
      </c>
      <c r="F819" s="6" t="s">
        <v>1242</v>
      </c>
      <c r="G819" s="6" t="s">
        <v>1251</v>
      </c>
    </row>
    <row r="820" spans="5:13" ht="15.75" customHeight="1" x14ac:dyDescent="0.15">
      <c r="E820" s="6" t="s">
        <v>781</v>
      </c>
      <c r="F820" s="6" t="s">
        <v>1242</v>
      </c>
      <c r="G820" s="6" t="s">
        <v>1251</v>
      </c>
    </row>
    <row r="821" spans="5:13" ht="15.75" customHeight="1" x14ac:dyDescent="0.15">
      <c r="E821" s="6" t="s">
        <v>782</v>
      </c>
      <c r="F821" s="6" t="s">
        <v>1253</v>
      </c>
      <c r="G821" s="6" t="s">
        <v>1251</v>
      </c>
    </row>
    <row r="822" spans="5:13" ht="15.75" customHeight="1" x14ac:dyDescent="0.15">
      <c r="E822" s="6" t="s">
        <v>783</v>
      </c>
      <c r="F822" s="6" t="s">
        <v>1253</v>
      </c>
      <c r="G822" s="6" t="s">
        <v>1251</v>
      </c>
    </row>
    <row r="823" spans="5:13" ht="15.75" customHeight="1" x14ac:dyDescent="0.15">
      <c r="E823" s="6" t="s">
        <v>784</v>
      </c>
      <c r="F823" s="6" t="s">
        <v>1247</v>
      </c>
      <c r="G823" s="6" t="s">
        <v>1251</v>
      </c>
    </row>
    <row r="824" spans="5:13" ht="15.75" customHeight="1" x14ac:dyDescent="0.15">
      <c r="E824" s="6" t="s">
        <v>785</v>
      </c>
      <c r="F824" s="6" t="s">
        <v>1253</v>
      </c>
      <c r="G824" s="6" t="s">
        <v>1251</v>
      </c>
    </row>
    <row r="825" spans="5:13" ht="15.75" customHeight="1" x14ac:dyDescent="0.15">
      <c r="E825" s="6" t="s">
        <v>787</v>
      </c>
      <c r="F825" s="6" t="s">
        <v>1253</v>
      </c>
      <c r="G825" s="6" t="s">
        <v>1250</v>
      </c>
    </row>
    <row r="826" spans="5:13" ht="15.75" customHeight="1" x14ac:dyDescent="0.15">
      <c r="E826" s="6" t="s">
        <v>788</v>
      </c>
      <c r="F826" s="6" t="s">
        <v>1241</v>
      </c>
      <c r="G826" s="6" t="s">
        <v>1250</v>
      </c>
    </row>
    <row r="827" spans="5:13" ht="15.75" customHeight="1" x14ac:dyDescent="0.15">
      <c r="E827" s="6" t="s">
        <v>789</v>
      </c>
      <c r="F827" s="6" t="s">
        <v>1241</v>
      </c>
      <c r="G827" s="6" t="s">
        <v>1250</v>
      </c>
    </row>
    <row r="828" spans="5:13" ht="15.75" customHeight="1" x14ac:dyDescent="0.15">
      <c r="E828" s="6" t="s">
        <v>790</v>
      </c>
      <c r="F828" s="6" t="s">
        <v>1253</v>
      </c>
      <c r="G828" s="6" t="s">
        <v>1250</v>
      </c>
    </row>
    <row r="829" spans="5:13" ht="15.75" customHeight="1" x14ac:dyDescent="0.15">
      <c r="E829" s="6" t="s">
        <v>791</v>
      </c>
      <c r="F829" s="6" t="s">
        <v>1241</v>
      </c>
      <c r="G829" s="6" t="s">
        <v>1250</v>
      </c>
    </row>
    <row r="830" spans="5:13" s="9" customFormat="1" ht="15.75" customHeight="1" x14ac:dyDescent="0.15">
      <c r="E830" s="9" t="s">
        <v>793</v>
      </c>
      <c r="F830" s="9" t="s">
        <v>1241</v>
      </c>
      <c r="G830" s="9" t="s">
        <v>1250</v>
      </c>
      <c r="H830" s="9">
        <v>64</v>
      </c>
      <c r="I830" s="9" t="s">
        <v>1266</v>
      </c>
      <c r="J830" s="9">
        <v>2.5</v>
      </c>
      <c r="K830" s="9">
        <v>4</v>
      </c>
      <c r="L830" s="9">
        <v>1</v>
      </c>
      <c r="M830" s="9" t="s">
        <v>1250</v>
      </c>
    </row>
    <row r="831" spans="5:13" ht="15.75" customHeight="1" x14ac:dyDescent="0.15">
      <c r="E831" s="6" t="s">
        <v>794</v>
      </c>
      <c r="F831" s="6" t="s">
        <v>1245</v>
      </c>
      <c r="G831" s="6" t="s">
        <v>1250</v>
      </c>
    </row>
    <row r="832" spans="5:13" ht="15.75" customHeight="1" x14ac:dyDescent="0.15">
      <c r="E832" s="6" t="s">
        <v>795</v>
      </c>
      <c r="F832" s="6" t="s">
        <v>1241</v>
      </c>
      <c r="G832" s="6" t="s">
        <v>1250</v>
      </c>
    </row>
    <row r="833" spans="5:7" ht="15.75" customHeight="1" x14ac:dyDescent="0.15">
      <c r="E833" s="6" t="s">
        <v>796</v>
      </c>
      <c r="F833" s="6" t="s">
        <v>1241</v>
      </c>
      <c r="G833" s="6" t="s">
        <v>1250</v>
      </c>
    </row>
    <row r="834" spans="5:7" ht="15.75" customHeight="1" x14ac:dyDescent="0.15">
      <c r="E834" s="6" t="s">
        <v>797</v>
      </c>
      <c r="F834" s="6" t="s">
        <v>1245</v>
      </c>
      <c r="G834" s="6" t="s">
        <v>1250</v>
      </c>
    </row>
    <row r="835" spans="5:7" ht="15.75" customHeight="1" x14ac:dyDescent="0.15">
      <c r="E835" s="6" t="s">
        <v>798</v>
      </c>
      <c r="F835" s="6" t="s">
        <v>1245</v>
      </c>
      <c r="G835" s="6" t="s">
        <v>1250</v>
      </c>
    </row>
    <row r="836" spans="5:7" ht="15.75" customHeight="1" x14ac:dyDescent="0.15">
      <c r="E836" s="6" t="s">
        <v>799</v>
      </c>
      <c r="F836" s="6" t="s">
        <v>1245</v>
      </c>
      <c r="G836" s="6" t="s">
        <v>1250</v>
      </c>
    </row>
    <row r="837" spans="5:7" ht="15.75" customHeight="1" x14ac:dyDescent="0.15">
      <c r="E837" s="6" t="s">
        <v>800</v>
      </c>
      <c r="F837" s="6" t="s">
        <v>1241</v>
      </c>
      <c r="G837" s="6" t="s">
        <v>1250</v>
      </c>
    </row>
    <row r="838" spans="5:7" ht="15.75" customHeight="1" x14ac:dyDescent="0.15">
      <c r="E838" s="6" t="s">
        <v>801</v>
      </c>
      <c r="F838" s="6" t="s">
        <v>1241</v>
      </c>
      <c r="G838" s="6" t="s">
        <v>1250</v>
      </c>
    </row>
    <row r="839" spans="5:7" ht="15.75" customHeight="1" x14ac:dyDescent="0.15">
      <c r="E839" s="6" t="s">
        <v>802</v>
      </c>
      <c r="F839" s="6" t="s">
        <v>1245</v>
      </c>
      <c r="G839" s="6" t="s">
        <v>1250</v>
      </c>
    </row>
    <row r="840" spans="5:7" ht="15.75" customHeight="1" x14ac:dyDescent="0.15">
      <c r="E840" s="6" t="s">
        <v>804</v>
      </c>
      <c r="F840" s="6" t="s">
        <v>1241</v>
      </c>
      <c r="G840" s="6" t="s">
        <v>1251</v>
      </c>
    </row>
    <row r="841" spans="5:7" ht="15.75" customHeight="1" x14ac:dyDescent="0.15">
      <c r="E841" s="6" t="s">
        <v>805</v>
      </c>
      <c r="F841" s="6" t="s">
        <v>1253</v>
      </c>
      <c r="G841" s="6" t="s">
        <v>1251</v>
      </c>
    </row>
    <row r="842" spans="5:7" ht="15.75" customHeight="1" x14ac:dyDescent="0.15">
      <c r="E842" s="6" t="s">
        <v>806</v>
      </c>
      <c r="F842" s="6" t="s">
        <v>1241</v>
      </c>
      <c r="G842" s="6" t="s">
        <v>1251</v>
      </c>
    </row>
    <row r="843" spans="5:7" ht="15.75" customHeight="1" x14ac:dyDescent="0.15">
      <c r="E843" s="6" t="s">
        <v>807</v>
      </c>
      <c r="F843" s="6" t="s">
        <v>1241</v>
      </c>
      <c r="G843" s="6" t="s">
        <v>1251</v>
      </c>
    </row>
    <row r="844" spans="5:7" ht="15.75" customHeight="1" x14ac:dyDescent="0.15">
      <c r="E844" s="6" t="s">
        <v>808</v>
      </c>
      <c r="F844" s="6" t="s">
        <v>1245</v>
      </c>
      <c r="G844" s="6" t="s">
        <v>1251</v>
      </c>
    </row>
    <row r="845" spans="5:7" ht="15.75" customHeight="1" x14ac:dyDescent="0.15">
      <c r="E845" s="6" t="s">
        <v>809</v>
      </c>
      <c r="F845" s="6" t="s">
        <v>1241</v>
      </c>
      <c r="G845" s="6" t="s">
        <v>1251</v>
      </c>
    </row>
    <row r="846" spans="5:7" ht="15.75" customHeight="1" x14ac:dyDescent="0.15">
      <c r="E846" s="6" t="s">
        <v>810</v>
      </c>
      <c r="F846" s="6" t="s">
        <v>1241</v>
      </c>
      <c r="G846" s="6" t="s">
        <v>1251</v>
      </c>
    </row>
    <row r="847" spans="5:7" ht="15.75" customHeight="1" x14ac:dyDescent="0.15">
      <c r="E847" s="6" t="s">
        <v>811</v>
      </c>
      <c r="F847" s="6" t="s">
        <v>1241</v>
      </c>
      <c r="G847" s="6" t="s">
        <v>1251</v>
      </c>
    </row>
    <row r="848" spans="5:7" ht="15.75" customHeight="1" x14ac:dyDescent="0.15">
      <c r="E848" s="6" t="s">
        <v>812</v>
      </c>
      <c r="F848" s="6" t="s">
        <v>1241</v>
      </c>
      <c r="G848" s="6" t="s">
        <v>1251</v>
      </c>
    </row>
    <row r="849" spans="5:13" ht="15.75" customHeight="1" x14ac:dyDescent="0.15">
      <c r="E849" s="6" t="s">
        <v>813</v>
      </c>
      <c r="F849" s="6" t="s">
        <v>1244</v>
      </c>
      <c r="G849" s="6" t="s">
        <v>1251</v>
      </c>
    </row>
    <row r="850" spans="5:13" s="9" customFormat="1" ht="15.75" customHeight="1" x14ac:dyDescent="0.15">
      <c r="E850" s="9" t="s">
        <v>815</v>
      </c>
      <c r="F850" s="9" t="s">
        <v>1241</v>
      </c>
      <c r="G850" s="9" t="s">
        <v>1250</v>
      </c>
      <c r="H850" s="9">
        <v>38</v>
      </c>
      <c r="I850" s="9" t="s">
        <v>1266</v>
      </c>
      <c r="J850" s="9">
        <v>2</v>
      </c>
      <c r="K850" s="9">
        <v>5</v>
      </c>
      <c r="L850" s="9">
        <v>3</v>
      </c>
      <c r="M850" s="9" t="s">
        <v>1251</v>
      </c>
    </row>
    <row r="851" spans="5:13" ht="15.75" customHeight="1" x14ac:dyDescent="0.15">
      <c r="E851" s="6" t="s">
        <v>816</v>
      </c>
      <c r="F851" s="6" t="s">
        <v>1241</v>
      </c>
      <c r="G851" s="6" t="s">
        <v>1250</v>
      </c>
    </row>
    <row r="852" spans="5:13" ht="15.75" customHeight="1" x14ac:dyDescent="0.15">
      <c r="E852" s="6" t="s">
        <v>817</v>
      </c>
      <c r="F852" s="6" t="s">
        <v>1241</v>
      </c>
      <c r="G852" s="6" t="s">
        <v>1250</v>
      </c>
    </row>
    <row r="853" spans="5:13" ht="15.75" customHeight="1" x14ac:dyDescent="0.15">
      <c r="E853" s="6" t="s">
        <v>818</v>
      </c>
      <c r="F853" s="6" t="s">
        <v>1241</v>
      </c>
      <c r="G853" s="6" t="s">
        <v>1250</v>
      </c>
    </row>
    <row r="854" spans="5:13" ht="15.75" customHeight="1" x14ac:dyDescent="0.15">
      <c r="E854" s="6" t="s">
        <v>819</v>
      </c>
      <c r="F854" s="6" t="s">
        <v>1241</v>
      </c>
      <c r="G854" s="6" t="s">
        <v>1250</v>
      </c>
    </row>
    <row r="855" spans="5:13" ht="15.75" customHeight="1" x14ac:dyDescent="0.15">
      <c r="E855" s="6" t="s">
        <v>820</v>
      </c>
      <c r="F855" s="6" t="s">
        <v>1241</v>
      </c>
      <c r="G855" s="6" t="s">
        <v>1250</v>
      </c>
    </row>
    <row r="856" spans="5:13" ht="15.75" customHeight="1" x14ac:dyDescent="0.15">
      <c r="E856" s="6" t="s">
        <v>821</v>
      </c>
      <c r="F856" s="6" t="s">
        <v>1241</v>
      </c>
      <c r="G856" s="6" t="s">
        <v>1250</v>
      </c>
    </row>
    <row r="857" spans="5:13" ht="15.75" customHeight="1" x14ac:dyDescent="0.15">
      <c r="E857" s="6" t="s">
        <v>822</v>
      </c>
      <c r="F857" s="6" t="s">
        <v>1241</v>
      </c>
      <c r="G857" s="6" t="s">
        <v>1250</v>
      </c>
    </row>
    <row r="858" spans="5:13" ht="15.75" customHeight="1" x14ac:dyDescent="0.15">
      <c r="E858" s="6" t="s">
        <v>824</v>
      </c>
      <c r="F858" s="6" t="s">
        <v>1241</v>
      </c>
      <c r="G858" s="6" t="s">
        <v>1251</v>
      </c>
    </row>
    <row r="859" spans="5:13" ht="15.75" customHeight="1" x14ac:dyDescent="0.15">
      <c r="E859" s="6" t="s">
        <v>825</v>
      </c>
      <c r="F859" s="6" t="s">
        <v>1241</v>
      </c>
      <c r="G859" s="6" t="s">
        <v>1251</v>
      </c>
    </row>
    <row r="860" spans="5:13" ht="15.75" customHeight="1" x14ac:dyDescent="0.15">
      <c r="E860" s="6" t="s">
        <v>826</v>
      </c>
      <c r="F860" s="6" t="s">
        <v>1241</v>
      </c>
      <c r="G860" s="6" t="s">
        <v>1251</v>
      </c>
    </row>
    <row r="861" spans="5:13" ht="15.75" customHeight="1" x14ac:dyDescent="0.15">
      <c r="E861" s="6" t="s">
        <v>827</v>
      </c>
      <c r="F861" s="6" t="s">
        <v>1241</v>
      </c>
      <c r="G861" s="6" t="s">
        <v>1251</v>
      </c>
    </row>
    <row r="862" spans="5:13" ht="15.75" customHeight="1" x14ac:dyDescent="0.15">
      <c r="E862" s="6" t="s">
        <v>828</v>
      </c>
      <c r="F862" s="6" t="s">
        <v>1241</v>
      </c>
      <c r="G862" s="6" t="s">
        <v>1251</v>
      </c>
    </row>
    <row r="863" spans="5:13" ht="15.75" customHeight="1" x14ac:dyDescent="0.15">
      <c r="E863" s="6" t="s">
        <v>829</v>
      </c>
      <c r="F863" s="6" t="s">
        <v>1241</v>
      </c>
      <c r="G863" s="6" t="s">
        <v>1251</v>
      </c>
    </row>
    <row r="864" spans="5:13" ht="15.75" customHeight="1" x14ac:dyDescent="0.15">
      <c r="E864" s="6" t="s">
        <v>830</v>
      </c>
      <c r="F864" s="6" t="s">
        <v>1241</v>
      </c>
      <c r="G864" s="6" t="s">
        <v>1251</v>
      </c>
    </row>
    <row r="865" spans="5:13" ht="15.75" customHeight="1" x14ac:dyDescent="0.15">
      <c r="E865" s="6" t="s">
        <v>831</v>
      </c>
      <c r="F865" s="6" t="s">
        <v>1241</v>
      </c>
      <c r="G865" s="6" t="s">
        <v>1251</v>
      </c>
    </row>
    <row r="866" spans="5:13" s="9" customFormat="1" ht="15.75" customHeight="1" x14ac:dyDescent="0.15">
      <c r="E866" s="9" t="s">
        <v>833</v>
      </c>
      <c r="F866" s="9" t="s">
        <v>1241</v>
      </c>
      <c r="G866" s="9" t="s">
        <v>1251</v>
      </c>
      <c r="H866" s="9">
        <v>35</v>
      </c>
      <c r="I866" s="9" t="s">
        <v>1266</v>
      </c>
      <c r="J866" s="9">
        <v>3.5</v>
      </c>
      <c r="K866" s="9">
        <v>3</v>
      </c>
      <c r="L866" s="9">
        <v>2</v>
      </c>
      <c r="M866" s="9" t="s">
        <v>1250</v>
      </c>
    </row>
    <row r="867" spans="5:13" ht="15.75" customHeight="1" x14ac:dyDescent="0.15">
      <c r="E867" s="6" t="s">
        <v>834</v>
      </c>
      <c r="F867" s="6" t="s">
        <v>1241</v>
      </c>
      <c r="G867" s="6" t="s">
        <v>1251</v>
      </c>
    </row>
    <row r="868" spans="5:13" ht="15.75" customHeight="1" x14ac:dyDescent="0.15">
      <c r="E868" s="6" t="s">
        <v>835</v>
      </c>
      <c r="F868" s="6" t="s">
        <v>1241</v>
      </c>
      <c r="G868" s="6" t="s">
        <v>1251</v>
      </c>
    </row>
    <row r="869" spans="5:13" ht="15.75" customHeight="1" x14ac:dyDescent="0.15">
      <c r="E869" s="6" t="s">
        <v>836</v>
      </c>
      <c r="F869" s="6" t="s">
        <v>1241</v>
      </c>
      <c r="G869" s="6" t="s">
        <v>1251</v>
      </c>
    </row>
    <row r="870" spans="5:13" ht="15.75" customHeight="1" x14ac:dyDescent="0.15">
      <c r="E870" s="6" t="s">
        <v>837</v>
      </c>
      <c r="F870" s="6" t="s">
        <v>1241</v>
      </c>
      <c r="G870" s="6" t="s">
        <v>1251</v>
      </c>
    </row>
    <row r="871" spans="5:13" ht="15.75" customHeight="1" x14ac:dyDescent="0.15">
      <c r="E871" s="6" t="s">
        <v>838</v>
      </c>
      <c r="F871" s="6" t="s">
        <v>1253</v>
      </c>
      <c r="G871" s="6" t="s">
        <v>1251</v>
      </c>
    </row>
    <row r="872" spans="5:13" ht="15.75" customHeight="1" x14ac:dyDescent="0.15">
      <c r="E872" s="6" t="s">
        <v>840</v>
      </c>
      <c r="F872" s="6" t="s">
        <v>1241</v>
      </c>
      <c r="G872" s="6" t="s">
        <v>1250</v>
      </c>
    </row>
    <row r="873" spans="5:13" ht="15.75" customHeight="1" x14ac:dyDescent="0.15">
      <c r="E873" s="6" t="s">
        <v>841</v>
      </c>
      <c r="F873" s="6" t="s">
        <v>1253</v>
      </c>
      <c r="G873" s="6" t="s">
        <v>1250</v>
      </c>
    </row>
    <row r="874" spans="5:13" ht="15.75" customHeight="1" x14ac:dyDescent="0.15">
      <c r="E874" s="6" t="s">
        <v>842</v>
      </c>
      <c r="F874" s="6" t="s">
        <v>1244</v>
      </c>
      <c r="G874" s="6" t="s">
        <v>1250</v>
      </c>
    </row>
    <row r="875" spans="5:13" ht="15.75" customHeight="1" x14ac:dyDescent="0.15">
      <c r="E875" s="6" t="s">
        <v>843</v>
      </c>
      <c r="F875" s="6" t="s">
        <v>1241</v>
      </c>
      <c r="G875" s="6" t="s">
        <v>1250</v>
      </c>
    </row>
    <row r="876" spans="5:13" s="9" customFormat="1" ht="15.75" customHeight="1" x14ac:dyDescent="0.15">
      <c r="E876" s="9" t="s">
        <v>845</v>
      </c>
      <c r="F876" s="9" t="s">
        <v>1241</v>
      </c>
      <c r="G876" s="9" t="s">
        <v>1250</v>
      </c>
      <c r="H876" s="9">
        <v>54</v>
      </c>
      <c r="I876" s="9" t="s">
        <v>1266</v>
      </c>
      <c r="J876" s="9">
        <v>3.5</v>
      </c>
      <c r="K876" s="9">
        <v>2</v>
      </c>
      <c r="L876" s="9">
        <v>2</v>
      </c>
      <c r="M876" s="9" t="s">
        <v>1268</v>
      </c>
    </row>
    <row r="877" spans="5:13" ht="15.75" customHeight="1" x14ac:dyDescent="0.15">
      <c r="E877" s="6" t="s">
        <v>846</v>
      </c>
      <c r="F877" s="6" t="s">
        <v>1241</v>
      </c>
      <c r="G877" s="6" t="s">
        <v>1250</v>
      </c>
    </row>
    <row r="878" spans="5:13" ht="15.75" customHeight="1" x14ac:dyDescent="0.15">
      <c r="E878" s="6" t="s">
        <v>847</v>
      </c>
      <c r="F878" s="6" t="s">
        <v>1241</v>
      </c>
      <c r="G878" s="6" t="s">
        <v>1250</v>
      </c>
    </row>
    <row r="879" spans="5:13" ht="15.75" customHeight="1" x14ac:dyDescent="0.15">
      <c r="E879" s="6" t="s">
        <v>848</v>
      </c>
      <c r="F879" s="6" t="s">
        <v>1241</v>
      </c>
      <c r="G879" s="6" t="s">
        <v>1250</v>
      </c>
    </row>
    <row r="880" spans="5:13" ht="15.75" customHeight="1" x14ac:dyDescent="0.15">
      <c r="E880" s="6" t="s">
        <v>849</v>
      </c>
      <c r="F880" s="6" t="s">
        <v>1241</v>
      </c>
      <c r="G880" s="6" t="s">
        <v>1250</v>
      </c>
    </row>
    <row r="881" spans="5:13" ht="15.75" customHeight="1" x14ac:dyDescent="0.15">
      <c r="E881" s="6" t="s">
        <v>850</v>
      </c>
      <c r="F881" s="6" t="s">
        <v>1241</v>
      </c>
      <c r="G881" s="6" t="s">
        <v>1250</v>
      </c>
    </row>
    <row r="882" spans="5:13" ht="15.75" customHeight="1" x14ac:dyDescent="0.15">
      <c r="E882" s="6" t="s">
        <v>851</v>
      </c>
      <c r="F882" s="6" t="s">
        <v>1241</v>
      </c>
      <c r="G882" s="6" t="s">
        <v>1250</v>
      </c>
    </row>
    <row r="883" spans="5:13" ht="15.75" customHeight="1" x14ac:dyDescent="0.15">
      <c r="E883" s="6" t="s">
        <v>852</v>
      </c>
      <c r="F883" s="6" t="s">
        <v>1241</v>
      </c>
      <c r="G883" s="6" t="s">
        <v>1250</v>
      </c>
    </row>
    <row r="884" spans="5:13" ht="15.75" customHeight="1" x14ac:dyDescent="0.15">
      <c r="E884" s="6" t="s">
        <v>853</v>
      </c>
      <c r="F884" s="6" t="s">
        <v>1241</v>
      </c>
      <c r="G884" s="6" t="s">
        <v>1250</v>
      </c>
    </row>
    <row r="885" spans="5:13" ht="15.75" customHeight="1" x14ac:dyDescent="0.15">
      <c r="E885" s="6" t="s">
        <v>854</v>
      </c>
      <c r="F885" s="6" t="s">
        <v>1241</v>
      </c>
      <c r="G885" s="6" t="s">
        <v>1250</v>
      </c>
    </row>
    <row r="886" spans="5:13" ht="15.75" customHeight="1" x14ac:dyDescent="0.15">
      <c r="E886" s="6" t="s">
        <v>856</v>
      </c>
      <c r="F886" s="6" t="s">
        <v>1241</v>
      </c>
      <c r="G886" s="6" t="s">
        <v>1251</v>
      </c>
    </row>
    <row r="887" spans="5:13" ht="15.75" customHeight="1" x14ac:dyDescent="0.15">
      <c r="E887" s="6" t="s">
        <v>857</v>
      </c>
      <c r="F887" s="6" t="s">
        <v>1241</v>
      </c>
      <c r="G887" s="6" t="s">
        <v>1251</v>
      </c>
    </row>
    <row r="888" spans="5:13" ht="15.75" customHeight="1" x14ac:dyDescent="0.15">
      <c r="E888" s="6" t="s">
        <v>858</v>
      </c>
      <c r="F888" s="6" t="s">
        <v>1244</v>
      </c>
      <c r="G888" s="6" t="s">
        <v>1251</v>
      </c>
    </row>
    <row r="889" spans="5:13" ht="15.75" customHeight="1" x14ac:dyDescent="0.15">
      <c r="E889" s="6" t="s">
        <v>859</v>
      </c>
      <c r="F889" s="6" t="s">
        <v>1245</v>
      </c>
      <c r="G889" s="6" t="s">
        <v>1251</v>
      </c>
    </row>
    <row r="890" spans="5:13" ht="15.75" customHeight="1" x14ac:dyDescent="0.15">
      <c r="E890" s="6" t="s">
        <v>860</v>
      </c>
      <c r="F890" s="6" t="s">
        <v>1241</v>
      </c>
      <c r="G890" s="6" t="s">
        <v>1251</v>
      </c>
    </row>
    <row r="891" spans="5:13" ht="15.75" customHeight="1" x14ac:dyDescent="0.15">
      <c r="E891" s="6" t="s">
        <v>861</v>
      </c>
      <c r="F891" s="6" t="s">
        <v>1241</v>
      </c>
      <c r="G891" s="6" t="s">
        <v>1251</v>
      </c>
    </row>
    <row r="892" spans="5:13" ht="15.75" customHeight="1" x14ac:dyDescent="0.15">
      <c r="E892" s="6" t="s">
        <v>862</v>
      </c>
      <c r="F892" s="6" t="s">
        <v>1241</v>
      </c>
      <c r="G892" s="6" t="s">
        <v>1251</v>
      </c>
    </row>
    <row r="893" spans="5:13" ht="15.75" customHeight="1" x14ac:dyDescent="0.15">
      <c r="E893" s="6" t="s">
        <v>863</v>
      </c>
      <c r="F893" s="6" t="s">
        <v>1241</v>
      </c>
      <c r="G893" s="6" t="s">
        <v>1251</v>
      </c>
    </row>
    <row r="894" spans="5:13" ht="15.75" customHeight="1" x14ac:dyDescent="0.15">
      <c r="E894" s="6" t="s">
        <v>864</v>
      </c>
      <c r="F894" s="6" t="s">
        <v>1241</v>
      </c>
      <c r="G894" s="6" t="s">
        <v>1251</v>
      </c>
    </row>
    <row r="895" spans="5:13" ht="15.75" customHeight="1" x14ac:dyDescent="0.15">
      <c r="E895" s="6" t="s">
        <v>865</v>
      </c>
      <c r="F895" s="6" t="s">
        <v>1241</v>
      </c>
      <c r="G895" s="6" t="s">
        <v>1251</v>
      </c>
    </row>
    <row r="896" spans="5:13" s="9" customFormat="1" ht="15.75" customHeight="1" x14ac:dyDescent="0.15">
      <c r="E896" s="9" t="s">
        <v>867</v>
      </c>
      <c r="F896" s="9" t="s">
        <v>1241</v>
      </c>
      <c r="G896" s="9" t="s">
        <v>1251</v>
      </c>
      <c r="H896" s="9">
        <v>54</v>
      </c>
      <c r="I896" s="9" t="s">
        <v>1266</v>
      </c>
      <c r="J896" s="9">
        <v>2.5</v>
      </c>
      <c r="K896" s="9">
        <v>5</v>
      </c>
      <c r="L896" s="9">
        <v>3</v>
      </c>
      <c r="M896" s="9" t="s">
        <v>1250</v>
      </c>
    </row>
    <row r="897" spans="5:7" ht="15.75" customHeight="1" x14ac:dyDescent="0.15">
      <c r="E897" s="6" t="s">
        <v>868</v>
      </c>
      <c r="F897" s="6" t="s">
        <v>1245</v>
      </c>
      <c r="G897" s="6" t="s">
        <v>1251</v>
      </c>
    </row>
    <row r="898" spans="5:7" ht="15.75" customHeight="1" x14ac:dyDescent="0.15">
      <c r="E898" s="6" t="s">
        <v>869</v>
      </c>
      <c r="F898" s="6" t="s">
        <v>1241</v>
      </c>
      <c r="G898" s="6" t="s">
        <v>1251</v>
      </c>
    </row>
    <row r="899" spans="5:7" ht="15.75" customHeight="1" x14ac:dyDescent="0.15">
      <c r="E899" s="6" t="s">
        <v>870</v>
      </c>
      <c r="F899" s="6" t="s">
        <v>1241</v>
      </c>
      <c r="G899" s="6" t="s">
        <v>1251</v>
      </c>
    </row>
    <row r="900" spans="5:7" ht="15.75" customHeight="1" x14ac:dyDescent="0.15">
      <c r="E900" s="6" t="s">
        <v>871</v>
      </c>
      <c r="F900" s="6" t="s">
        <v>1241</v>
      </c>
      <c r="G900" s="6" t="s">
        <v>1251</v>
      </c>
    </row>
    <row r="901" spans="5:7" ht="15.75" customHeight="1" x14ac:dyDescent="0.15">
      <c r="E901" s="6" t="s">
        <v>872</v>
      </c>
      <c r="F901" s="6" t="s">
        <v>1245</v>
      </c>
      <c r="G901" s="6" t="s">
        <v>1251</v>
      </c>
    </row>
    <row r="902" spans="5:7" ht="15.75" customHeight="1" x14ac:dyDescent="0.15">
      <c r="E902" s="6" t="s">
        <v>873</v>
      </c>
      <c r="F902" s="6" t="s">
        <v>1241</v>
      </c>
      <c r="G902" s="6" t="s">
        <v>1251</v>
      </c>
    </row>
    <row r="903" spans="5:7" ht="15.75" customHeight="1" x14ac:dyDescent="0.15">
      <c r="E903" s="6" t="s">
        <v>874</v>
      </c>
      <c r="F903" s="6" t="s">
        <v>1253</v>
      </c>
      <c r="G903" s="6" t="s">
        <v>1251</v>
      </c>
    </row>
    <row r="904" spans="5:7" ht="15.75" customHeight="1" x14ac:dyDescent="0.15">
      <c r="E904" s="6" t="s">
        <v>875</v>
      </c>
      <c r="F904" s="6" t="s">
        <v>1245</v>
      </c>
      <c r="G904" s="6" t="s">
        <v>1251</v>
      </c>
    </row>
    <row r="905" spans="5:7" ht="15.75" customHeight="1" x14ac:dyDescent="0.15">
      <c r="E905" s="6" t="s">
        <v>876</v>
      </c>
      <c r="F905" s="6" t="s">
        <v>1241</v>
      </c>
      <c r="G905" s="6" t="s">
        <v>1251</v>
      </c>
    </row>
    <row r="906" spans="5:7" ht="15.75" customHeight="1" x14ac:dyDescent="0.15">
      <c r="E906" s="6" t="s">
        <v>878</v>
      </c>
      <c r="F906" s="6" t="s">
        <v>1253</v>
      </c>
      <c r="G906" s="6" t="s">
        <v>1250</v>
      </c>
    </row>
    <row r="907" spans="5:7" ht="15.75" customHeight="1" x14ac:dyDescent="0.15">
      <c r="E907" s="6" t="s">
        <v>879</v>
      </c>
      <c r="F907" s="6" t="s">
        <v>1241</v>
      </c>
      <c r="G907" s="6" t="s">
        <v>1250</v>
      </c>
    </row>
    <row r="908" spans="5:7" ht="15.75" customHeight="1" x14ac:dyDescent="0.15">
      <c r="E908" s="6" t="s">
        <v>880</v>
      </c>
      <c r="F908" s="6" t="s">
        <v>1241</v>
      </c>
      <c r="G908" s="6" t="s">
        <v>1250</v>
      </c>
    </row>
    <row r="909" spans="5:7" ht="15.75" customHeight="1" x14ac:dyDescent="0.15">
      <c r="E909" s="6" t="s">
        <v>881</v>
      </c>
      <c r="F909" s="6" t="s">
        <v>1241</v>
      </c>
      <c r="G909" s="6" t="s">
        <v>1250</v>
      </c>
    </row>
    <row r="910" spans="5:7" ht="15.75" customHeight="1" x14ac:dyDescent="0.15">
      <c r="E910" s="6" t="s">
        <v>882</v>
      </c>
      <c r="F910" s="6" t="s">
        <v>1241</v>
      </c>
      <c r="G910" s="6" t="s">
        <v>1250</v>
      </c>
    </row>
    <row r="911" spans="5:7" ht="15.75" customHeight="1" x14ac:dyDescent="0.15">
      <c r="E911" s="6" t="s">
        <v>883</v>
      </c>
      <c r="F911" s="6" t="s">
        <v>1241</v>
      </c>
      <c r="G911" s="6" t="s">
        <v>1250</v>
      </c>
    </row>
    <row r="912" spans="5:7" ht="15.75" customHeight="1" x14ac:dyDescent="0.15">
      <c r="E912" s="6" t="s">
        <v>884</v>
      </c>
      <c r="F912" s="6" t="s">
        <v>1241</v>
      </c>
      <c r="G912" s="6" t="s">
        <v>1250</v>
      </c>
    </row>
    <row r="913" spans="5:13" s="9" customFormat="1" ht="15.75" customHeight="1" x14ac:dyDescent="0.15">
      <c r="E913" s="9" t="s">
        <v>886</v>
      </c>
      <c r="F913" s="9" t="s">
        <v>1242</v>
      </c>
      <c r="G913" s="9" t="s">
        <v>1251</v>
      </c>
      <c r="H913" s="9">
        <v>60</v>
      </c>
      <c r="I913" s="9" t="s">
        <v>1267</v>
      </c>
      <c r="J913" s="9">
        <v>2</v>
      </c>
      <c r="K913" s="9">
        <v>3</v>
      </c>
      <c r="L913" s="9">
        <v>2</v>
      </c>
      <c r="M913" s="9" t="s">
        <v>1251</v>
      </c>
    </row>
    <row r="914" spans="5:13" ht="15.75" customHeight="1" x14ac:dyDescent="0.15">
      <c r="E914" s="6" t="s">
        <v>887</v>
      </c>
      <c r="F914" s="6" t="s">
        <v>1241</v>
      </c>
      <c r="G914" s="6" t="s">
        <v>1251</v>
      </c>
    </row>
    <row r="915" spans="5:13" ht="15.75" customHeight="1" x14ac:dyDescent="0.15">
      <c r="E915" s="6" t="s">
        <v>888</v>
      </c>
      <c r="F915" s="6" t="s">
        <v>1241</v>
      </c>
      <c r="G915" s="6" t="s">
        <v>1251</v>
      </c>
    </row>
    <row r="916" spans="5:13" ht="15.75" customHeight="1" x14ac:dyDescent="0.15">
      <c r="E916" s="6" t="s">
        <v>889</v>
      </c>
      <c r="F916" s="6" t="s">
        <v>1241</v>
      </c>
      <c r="G916" s="6" t="s">
        <v>1251</v>
      </c>
    </row>
    <row r="917" spans="5:13" ht="15.75" customHeight="1" x14ac:dyDescent="0.15">
      <c r="E917" s="6" t="s">
        <v>890</v>
      </c>
      <c r="F917" s="6" t="s">
        <v>1241</v>
      </c>
      <c r="G917" s="6" t="s">
        <v>1251</v>
      </c>
    </row>
    <row r="918" spans="5:13" ht="15.75" customHeight="1" x14ac:dyDescent="0.15">
      <c r="E918" s="6" t="s">
        <v>891</v>
      </c>
      <c r="F918" s="6" t="s">
        <v>1241</v>
      </c>
      <c r="G918" s="6" t="s">
        <v>1251</v>
      </c>
    </row>
    <row r="919" spans="5:13" ht="15.75" customHeight="1" x14ac:dyDescent="0.15">
      <c r="E919" s="6" t="s">
        <v>892</v>
      </c>
      <c r="F919" s="6" t="s">
        <v>1242</v>
      </c>
      <c r="G919" s="6" t="s">
        <v>1251</v>
      </c>
    </row>
    <row r="920" spans="5:13" ht="15.75" customHeight="1" x14ac:dyDescent="0.15">
      <c r="E920" s="6" t="s">
        <v>893</v>
      </c>
      <c r="F920" s="6" t="s">
        <v>1241</v>
      </c>
      <c r="G920" s="6" t="s">
        <v>1251</v>
      </c>
    </row>
    <row r="921" spans="5:13" ht="15.75" customHeight="1" x14ac:dyDescent="0.15">
      <c r="E921" s="6" t="s">
        <v>894</v>
      </c>
      <c r="F921" s="6" t="s">
        <v>1253</v>
      </c>
      <c r="G921" s="6" t="s">
        <v>1251</v>
      </c>
    </row>
    <row r="922" spans="5:13" ht="15.75" customHeight="1" x14ac:dyDescent="0.15">
      <c r="E922" s="6" t="s">
        <v>895</v>
      </c>
      <c r="F922" s="6" t="s">
        <v>1241</v>
      </c>
      <c r="G922" s="6" t="s">
        <v>1251</v>
      </c>
    </row>
    <row r="923" spans="5:13" ht="15.75" customHeight="1" x14ac:dyDescent="0.15">
      <c r="E923" s="6" t="s">
        <v>897</v>
      </c>
      <c r="F923" s="6" t="s">
        <v>1241</v>
      </c>
      <c r="G923" s="6" t="s">
        <v>1250</v>
      </c>
    </row>
    <row r="924" spans="5:13" ht="15.75" customHeight="1" x14ac:dyDescent="0.15">
      <c r="E924" s="6" t="s">
        <v>898</v>
      </c>
      <c r="F924" s="6" t="s">
        <v>1241</v>
      </c>
      <c r="G924" s="6" t="s">
        <v>1250</v>
      </c>
    </row>
    <row r="925" spans="5:13" ht="15.75" customHeight="1" x14ac:dyDescent="0.15">
      <c r="E925" s="6" t="s">
        <v>899</v>
      </c>
      <c r="F925" s="6" t="s">
        <v>1241</v>
      </c>
      <c r="G925" s="6" t="s">
        <v>1250</v>
      </c>
    </row>
    <row r="926" spans="5:13" ht="15.75" customHeight="1" x14ac:dyDescent="0.15">
      <c r="E926" s="6" t="s">
        <v>900</v>
      </c>
      <c r="F926" s="6" t="s">
        <v>1241</v>
      </c>
      <c r="G926" s="6" t="s">
        <v>1250</v>
      </c>
    </row>
    <row r="927" spans="5:13" ht="15.75" customHeight="1" x14ac:dyDescent="0.15">
      <c r="E927" s="6" t="s">
        <v>901</v>
      </c>
      <c r="F927" s="6" t="s">
        <v>1245</v>
      </c>
      <c r="G927" s="6" t="s">
        <v>1250</v>
      </c>
    </row>
    <row r="928" spans="5:13" ht="15.75" customHeight="1" x14ac:dyDescent="0.15">
      <c r="E928" s="6" t="s">
        <v>902</v>
      </c>
      <c r="F928" s="6" t="s">
        <v>1241</v>
      </c>
      <c r="G928" s="6" t="s">
        <v>1250</v>
      </c>
    </row>
    <row r="929" spans="5:13" s="9" customFormat="1" ht="15.75" customHeight="1" x14ac:dyDescent="0.15">
      <c r="E929" s="9" t="s">
        <v>904</v>
      </c>
      <c r="F929" s="9" t="s">
        <v>1241</v>
      </c>
      <c r="G929" s="9" t="s">
        <v>1250</v>
      </c>
      <c r="H929" s="9">
        <v>42</v>
      </c>
      <c r="I929" s="9" t="s">
        <v>1266</v>
      </c>
      <c r="J929" s="9">
        <v>2</v>
      </c>
      <c r="K929" s="9">
        <v>6</v>
      </c>
      <c r="L929" s="9">
        <v>3</v>
      </c>
      <c r="M929" s="9" t="s">
        <v>1250</v>
      </c>
    </row>
    <row r="930" spans="5:13" ht="15.75" customHeight="1" x14ac:dyDescent="0.15">
      <c r="E930" s="6" t="s">
        <v>905</v>
      </c>
      <c r="F930" s="6" t="s">
        <v>1241</v>
      </c>
      <c r="G930" s="6" t="s">
        <v>1250</v>
      </c>
    </row>
    <row r="931" spans="5:13" ht="15.75" customHeight="1" x14ac:dyDescent="0.15">
      <c r="E931" s="6" t="s">
        <v>906</v>
      </c>
      <c r="F931" s="6" t="s">
        <v>1241</v>
      </c>
      <c r="G931" s="6" t="s">
        <v>1250</v>
      </c>
    </row>
    <row r="932" spans="5:13" ht="15.75" customHeight="1" x14ac:dyDescent="0.15">
      <c r="E932" s="6" t="s">
        <v>907</v>
      </c>
      <c r="F932" s="6" t="s">
        <v>1245</v>
      </c>
      <c r="G932" s="6" t="s">
        <v>1250</v>
      </c>
    </row>
    <row r="933" spans="5:13" ht="15.75" customHeight="1" x14ac:dyDescent="0.15">
      <c r="E933" s="6" t="s">
        <v>908</v>
      </c>
      <c r="F933" s="6" t="s">
        <v>1241</v>
      </c>
      <c r="G933" s="6" t="s">
        <v>1250</v>
      </c>
    </row>
    <row r="934" spans="5:13" ht="15.75" customHeight="1" x14ac:dyDescent="0.15">
      <c r="E934" s="6" t="s">
        <v>909</v>
      </c>
      <c r="F934" s="6" t="s">
        <v>1241</v>
      </c>
      <c r="G934" s="6" t="s">
        <v>1250</v>
      </c>
    </row>
    <row r="935" spans="5:13" ht="15.75" customHeight="1" x14ac:dyDescent="0.15">
      <c r="E935" s="6" t="s">
        <v>910</v>
      </c>
      <c r="F935" s="6" t="s">
        <v>1241</v>
      </c>
      <c r="G935" s="6" t="s">
        <v>1250</v>
      </c>
    </row>
    <row r="936" spans="5:13" ht="15.75" customHeight="1" x14ac:dyDescent="0.15">
      <c r="E936" s="6" t="s">
        <v>911</v>
      </c>
      <c r="F936" s="6" t="s">
        <v>1247</v>
      </c>
      <c r="G936" s="6" t="s">
        <v>1250</v>
      </c>
    </row>
    <row r="937" spans="5:13" ht="15.75" customHeight="1" x14ac:dyDescent="0.15">
      <c r="E937" s="6" t="s">
        <v>912</v>
      </c>
      <c r="F937" s="6" t="s">
        <v>1241</v>
      </c>
      <c r="G937" s="6" t="s">
        <v>1250</v>
      </c>
    </row>
    <row r="938" spans="5:13" ht="15.75" customHeight="1" x14ac:dyDescent="0.15">
      <c r="E938" s="6" t="s">
        <v>913</v>
      </c>
      <c r="F938" s="6" t="s">
        <v>1241</v>
      </c>
      <c r="G938" s="6" t="s">
        <v>1250</v>
      </c>
    </row>
    <row r="939" spans="5:13" ht="15.75" customHeight="1" x14ac:dyDescent="0.15">
      <c r="E939" s="6" t="s">
        <v>915</v>
      </c>
      <c r="F939" s="6" t="s">
        <v>1241</v>
      </c>
      <c r="G939" s="6" t="s">
        <v>1251</v>
      </c>
    </row>
    <row r="940" spans="5:13" ht="15.75" customHeight="1" x14ac:dyDescent="0.15">
      <c r="E940" s="6" t="s">
        <v>916</v>
      </c>
      <c r="F940" s="6" t="s">
        <v>1241</v>
      </c>
      <c r="G940" s="6" t="s">
        <v>1251</v>
      </c>
    </row>
    <row r="941" spans="5:13" ht="15.75" customHeight="1" x14ac:dyDescent="0.15">
      <c r="E941" s="6" t="s">
        <v>917</v>
      </c>
      <c r="F941" s="6" t="s">
        <v>1241</v>
      </c>
      <c r="G941" s="6" t="s">
        <v>1251</v>
      </c>
    </row>
    <row r="942" spans="5:13" ht="15.75" customHeight="1" x14ac:dyDescent="0.15">
      <c r="E942" s="6" t="s">
        <v>918</v>
      </c>
      <c r="F942" s="6" t="s">
        <v>1241</v>
      </c>
      <c r="G942" s="6" t="s">
        <v>1251</v>
      </c>
    </row>
    <row r="943" spans="5:13" ht="15.75" customHeight="1" x14ac:dyDescent="0.15">
      <c r="E943" s="6" t="s">
        <v>919</v>
      </c>
      <c r="F943" s="6" t="s">
        <v>1241</v>
      </c>
      <c r="G943" s="6" t="s">
        <v>1251</v>
      </c>
    </row>
    <row r="944" spans="5:13" ht="15.75" customHeight="1" x14ac:dyDescent="0.15">
      <c r="E944" s="6" t="s">
        <v>920</v>
      </c>
      <c r="F944" s="6" t="s">
        <v>1241</v>
      </c>
      <c r="G944" s="6" t="s">
        <v>1251</v>
      </c>
    </row>
    <row r="945" spans="5:13" ht="15.75" customHeight="1" x14ac:dyDescent="0.15">
      <c r="E945" s="6" t="s">
        <v>921</v>
      </c>
      <c r="F945" s="6" t="s">
        <v>1241</v>
      </c>
      <c r="G945" s="6" t="s">
        <v>1251</v>
      </c>
    </row>
    <row r="946" spans="5:13" ht="15.75" customHeight="1" x14ac:dyDescent="0.15">
      <c r="E946" s="6" t="s">
        <v>922</v>
      </c>
      <c r="F946" s="6" t="s">
        <v>1241</v>
      </c>
      <c r="G946" s="6" t="s">
        <v>1251</v>
      </c>
    </row>
    <row r="947" spans="5:13" ht="15.75" customHeight="1" x14ac:dyDescent="0.15">
      <c r="E947" s="6" t="s">
        <v>923</v>
      </c>
      <c r="F947" s="6" t="s">
        <v>1241</v>
      </c>
      <c r="G947" s="6" t="s">
        <v>1251</v>
      </c>
    </row>
    <row r="948" spans="5:13" ht="15.75" customHeight="1" x14ac:dyDescent="0.15">
      <c r="E948" s="6" t="s">
        <v>924</v>
      </c>
      <c r="F948" s="6" t="s">
        <v>1241</v>
      </c>
      <c r="G948" s="6" t="s">
        <v>1251</v>
      </c>
    </row>
    <row r="949" spans="5:13" s="9" customFormat="1" ht="15.75" customHeight="1" x14ac:dyDescent="0.15">
      <c r="E949" s="9" t="s">
        <v>926</v>
      </c>
      <c r="F949" s="9" t="s">
        <v>1242</v>
      </c>
      <c r="G949" s="9" t="s">
        <v>1250</v>
      </c>
      <c r="H949" s="9">
        <v>56</v>
      </c>
      <c r="I949" s="9" t="s">
        <v>1266</v>
      </c>
      <c r="J949" s="9">
        <v>3.5</v>
      </c>
      <c r="K949" s="9">
        <v>6</v>
      </c>
      <c r="L949" s="9">
        <v>2</v>
      </c>
      <c r="M949" s="9" t="s">
        <v>1250</v>
      </c>
    </row>
    <row r="950" spans="5:13" ht="15.75" customHeight="1" x14ac:dyDescent="0.15">
      <c r="E950" s="6" t="s">
        <v>927</v>
      </c>
      <c r="F950" s="6" t="s">
        <v>1241</v>
      </c>
      <c r="G950" s="6" t="s">
        <v>1250</v>
      </c>
    </row>
    <row r="951" spans="5:13" ht="15.75" customHeight="1" x14ac:dyDescent="0.15">
      <c r="E951" s="6" t="s">
        <v>928</v>
      </c>
      <c r="F951" s="6" t="s">
        <v>1241</v>
      </c>
      <c r="G951" s="6" t="s">
        <v>1250</v>
      </c>
    </row>
    <row r="952" spans="5:13" ht="15.75" customHeight="1" x14ac:dyDescent="0.15">
      <c r="E952" s="6" t="s">
        <v>929</v>
      </c>
      <c r="F952" s="6" t="s">
        <v>1241</v>
      </c>
      <c r="G952" s="6" t="s">
        <v>1250</v>
      </c>
    </row>
    <row r="953" spans="5:13" ht="15.75" customHeight="1" x14ac:dyDescent="0.15">
      <c r="E953" s="6" t="s">
        <v>930</v>
      </c>
      <c r="F953" s="6" t="s">
        <v>1241</v>
      </c>
      <c r="G953" s="6" t="s">
        <v>1250</v>
      </c>
    </row>
    <row r="954" spans="5:13" ht="15.75" customHeight="1" x14ac:dyDescent="0.15">
      <c r="E954" s="6" t="s">
        <v>931</v>
      </c>
      <c r="F954" s="6" t="s">
        <v>1241</v>
      </c>
      <c r="G954" s="6" t="s">
        <v>1250</v>
      </c>
    </row>
    <row r="955" spans="5:13" ht="15.75" customHeight="1" x14ac:dyDescent="0.15">
      <c r="E955" s="6" t="s">
        <v>932</v>
      </c>
      <c r="F955" s="6" t="s">
        <v>1241</v>
      </c>
      <c r="G955" s="6" t="s">
        <v>1250</v>
      </c>
    </row>
    <row r="956" spans="5:13" ht="15.75" customHeight="1" x14ac:dyDescent="0.15">
      <c r="E956" s="6" t="s">
        <v>933</v>
      </c>
      <c r="F956" s="6" t="s">
        <v>1241</v>
      </c>
      <c r="G956" s="6" t="s">
        <v>1250</v>
      </c>
    </row>
    <row r="957" spans="5:13" ht="15.75" customHeight="1" x14ac:dyDescent="0.15">
      <c r="E957" s="6" t="s">
        <v>934</v>
      </c>
      <c r="F957" s="6" t="s">
        <v>1241</v>
      </c>
      <c r="G957" s="6" t="s">
        <v>1250</v>
      </c>
    </row>
    <row r="958" spans="5:13" ht="15.75" customHeight="1" x14ac:dyDescent="0.15">
      <c r="E958" s="6" t="s">
        <v>936</v>
      </c>
      <c r="F958" s="6" t="s">
        <v>1241</v>
      </c>
      <c r="G958" s="6" t="s">
        <v>1251</v>
      </c>
    </row>
    <row r="959" spans="5:13" ht="15.75" customHeight="1" x14ac:dyDescent="0.15">
      <c r="E959" s="6" t="s">
        <v>937</v>
      </c>
      <c r="F959" s="6" t="s">
        <v>1242</v>
      </c>
      <c r="G959" s="6" t="s">
        <v>1251</v>
      </c>
    </row>
    <row r="960" spans="5:13" ht="15.75" customHeight="1" x14ac:dyDescent="0.15">
      <c r="E960" s="6" t="s">
        <v>938</v>
      </c>
      <c r="F960" s="6" t="s">
        <v>1241</v>
      </c>
      <c r="G960" s="6" t="s">
        <v>1251</v>
      </c>
    </row>
    <row r="961" spans="5:13" ht="15.75" customHeight="1" x14ac:dyDescent="0.15">
      <c r="E961" s="6" t="s">
        <v>939</v>
      </c>
      <c r="F961" s="6" t="s">
        <v>1241</v>
      </c>
      <c r="G961" s="6" t="s">
        <v>1251</v>
      </c>
    </row>
    <row r="962" spans="5:13" ht="15.75" customHeight="1" x14ac:dyDescent="0.15">
      <c r="E962" s="6" t="s">
        <v>940</v>
      </c>
      <c r="F962" s="6" t="s">
        <v>1241</v>
      </c>
      <c r="G962" s="6" t="s">
        <v>1251</v>
      </c>
    </row>
    <row r="963" spans="5:13" ht="15.75" customHeight="1" x14ac:dyDescent="0.15">
      <c r="E963" s="6" t="s">
        <v>941</v>
      </c>
      <c r="F963" s="6" t="s">
        <v>1241</v>
      </c>
      <c r="G963" s="6" t="s">
        <v>1251</v>
      </c>
    </row>
    <row r="964" spans="5:13" ht="15.75" customHeight="1" x14ac:dyDescent="0.15">
      <c r="E964" s="6" t="s">
        <v>942</v>
      </c>
      <c r="F964" s="6" t="s">
        <v>1241</v>
      </c>
      <c r="G964" s="6" t="s">
        <v>1251</v>
      </c>
    </row>
    <row r="965" spans="5:13" ht="15.75" customHeight="1" x14ac:dyDescent="0.15">
      <c r="E965" s="6" t="s">
        <v>943</v>
      </c>
      <c r="F965" s="6" t="s">
        <v>1241</v>
      </c>
      <c r="G965" s="6" t="s">
        <v>1251</v>
      </c>
    </row>
    <row r="966" spans="5:13" ht="15.75" customHeight="1" x14ac:dyDescent="0.15">
      <c r="E966" s="6" t="s">
        <v>944</v>
      </c>
      <c r="F966" s="6" t="s">
        <v>1245</v>
      </c>
      <c r="G966" s="6" t="s">
        <v>1251</v>
      </c>
    </row>
    <row r="967" spans="5:13" ht="15.75" customHeight="1" x14ac:dyDescent="0.15">
      <c r="E967" s="6" t="s">
        <v>945</v>
      </c>
      <c r="F967" s="6" t="s">
        <v>1245</v>
      </c>
      <c r="G967" s="6" t="s">
        <v>1251</v>
      </c>
    </row>
    <row r="968" spans="5:13" s="9" customFormat="1" ht="15.75" customHeight="1" x14ac:dyDescent="0.15">
      <c r="E968" s="9" t="s">
        <v>1033</v>
      </c>
      <c r="F968" s="9" t="s">
        <v>1241</v>
      </c>
      <c r="G968" s="9" t="s">
        <v>1251</v>
      </c>
      <c r="H968" s="9">
        <v>58</v>
      </c>
      <c r="I968" s="9" t="s">
        <v>1266</v>
      </c>
      <c r="J968" s="9">
        <v>3.5</v>
      </c>
      <c r="K968" s="9">
        <v>7</v>
      </c>
      <c r="L968" s="9">
        <v>2</v>
      </c>
      <c r="M968" s="9" t="s">
        <v>1250</v>
      </c>
    </row>
    <row r="969" spans="5:13" ht="15.75" customHeight="1" x14ac:dyDescent="0.15">
      <c r="E969" s="6" t="s">
        <v>1034</v>
      </c>
      <c r="F969" s="6" t="s">
        <v>1241</v>
      </c>
      <c r="G969" s="6" t="s">
        <v>1251</v>
      </c>
    </row>
    <row r="970" spans="5:13" ht="15.75" customHeight="1" x14ac:dyDescent="0.15">
      <c r="E970" s="6" t="s">
        <v>1035</v>
      </c>
      <c r="F970" s="6" t="s">
        <v>1245</v>
      </c>
      <c r="G970" s="6" t="s">
        <v>1251</v>
      </c>
    </row>
    <row r="971" spans="5:13" ht="15.75" customHeight="1" x14ac:dyDescent="0.15">
      <c r="E971" s="6" t="s">
        <v>1036</v>
      </c>
      <c r="F971" s="6" t="s">
        <v>1245</v>
      </c>
      <c r="G971" s="6" t="s">
        <v>1251</v>
      </c>
    </row>
    <row r="972" spans="5:13" ht="15.75" customHeight="1" x14ac:dyDescent="0.15">
      <c r="E972" s="6" t="s">
        <v>1037</v>
      </c>
      <c r="F972" s="6" t="s">
        <v>1245</v>
      </c>
      <c r="G972" s="6" t="s">
        <v>1251</v>
      </c>
    </row>
    <row r="973" spans="5:13" ht="15.75" customHeight="1" x14ac:dyDescent="0.15">
      <c r="E973" s="6" t="s">
        <v>1038</v>
      </c>
      <c r="F973" s="6" t="s">
        <v>1241</v>
      </c>
      <c r="G973" s="6" t="s">
        <v>1251</v>
      </c>
    </row>
    <row r="974" spans="5:13" ht="15.75" customHeight="1" x14ac:dyDescent="0.15">
      <c r="E974" s="6" t="s">
        <v>1039</v>
      </c>
      <c r="F974" s="6" t="s">
        <v>1241</v>
      </c>
      <c r="G974" s="6" t="s">
        <v>1251</v>
      </c>
    </row>
    <row r="975" spans="5:13" ht="15.75" customHeight="1" x14ac:dyDescent="0.15">
      <c r="E975" s="6" t="s">
        <v>1040</v>
      </c>
      <c r="F975" s="6" t="s">
        <v>1241</v>
      </c>
      <c r="G975" s="6" t="s">
        <v>1251</v>
      </c>
    </row>
    <row r="976" spans="5:13" ht="15.75" customHeight="1" x14ac:dyDescent="0.15">
      <c r="E976" s="6" t="s">
        <v>1041</v>
      </c>
      <c r="F976" s="6" t="s">
        <v>1245</v>
      </c>
      <c r="G976" s="6" t="s">
        <v>1251</v>
      </c>
    </row>
    <row r="977" spans="5:13" ht="15.75" customHeight="1" x14ac:dyDescent="0.15">
      <c r="E977" s="6" t="s">
        <v>1042</v>
      </c>
      <c r="F977" s="6" t="s">
        <v>1245</v>
      </c>
      <c r="G977" s="6" t="s">
        <v>1251</v>
      </c>
    </row>
    <row r="978" spans="5:13" ht="15.75" customHeight="1" x14ac:dyDescent="0.15">
      <c r="E978" s="6" t="s">
        <v>1043</v>
      </c>
      <c r="F978" s="6" t="s">
        <v>1241</v>
      </c>
      <c r="G978" s="6" t="s">
        <v>1250</v>
      </c>
    </row>
    <row r="979" spans="5:13" ht="15.75" customHeight="1" x14ac:dyDescent="0.15">
      <c r="E979" s="6" t="s">
        <v>1044</v>
      </c>
      <c r="F979" s="6" t="s">
        <v>1241</v>
      </c>
      <c r="G979" s="6" t="s">
        <v>1250</v>
      </c>
    </row>
    <row r="980" spans="5:13" ht="15.75" customHeight="1" x14ac:dyDescent="0.15">
      <c r="E980" s="6" t="s">
        <v>1045</v>
      </c>
      <c r="F980" s="6" t="s">
        <v>1241</v>
      </c>
      <c r="G980" s="6" t="s">
        <v>1250</v>
      </c>
    </row>
    <row r="981" spans="5:13" ht="15.75" customHeight="1" x14ac:dyDescent="0.15">
      <c r="E981" s="6" t="s">
        <v>1046</v>
      </c>
      <c r="F981" s="6" t="s">
        <v>1241</v>
      </c>
      <c r="G981" s="6" t="s">
        <v>1250</v>
      </c>
    </row>
    <row r="982" spans="5:13" ht="15.75" customHeight="1" x14ac:dyDescent="0.15">
      <c r="E982" s="6" t="s">
        <v>1047</v>
      </c>
      <c r="F982" s="6" t="s">
        <v>1241</v>
      </c>
      <c r="G982" s="6" t="s">
        <v>1250</v>
      </c>
    </row>
    <row r="983" spans="5:13" ht="15.75" customHeight="1" x14ac:dyDescent="0.15">
      <c r="E983" s="6" t="s">
        <v>1048</v>
      </c>
      <c r="F983" s="6" t="s">
        <v>1241</v>
      </c>
      <c r="G983" s="6" t="s">
        <v>1250</v>
      </c>
    </row>
    <row r="984" spans="5:13" ht="15.75" customHeight="1" x14ac:dyDescent="0.15">
      <c r="E984" s="6" t="s">
        <v>1049</v>
      </c>
      <c r="F984" s="6" t="s">
        <v>1241</v>
      </c>
      <c r="G984" s="6" t="s">
        <v>1250</v>
      </c>
    </row>
    <row r="985" spans="5:13" s="9" customFormat="1" ht="15.75" customHeight="1" x14ac:dyDescent="0.15">
      <c r="E985" s="9" t="s">
        <v>1050</v>
      </c>
      <c r="F985" s="9" t="s">
        <v>1242</v>
      </c>
      <c r="G985" s="9" t="s">
        <v>1250</v>
      </c>
      <c r="H985" s="9">
        <v>60</v>
      </c>
      <c r="I985" s="9" t="s">
        <v>1267</v>
      </c>
      <c r="J985" s="9">
        <v>3.5</v>
      </c>
      <c r="K985" s="9">
        <v>1</v>
      </c>
      <c r="L985" s="9">
        <v>2</v>
      </c>
      <c r="M985" s="9" t="s">
        <v>1250</v>
      </c>
    </row>
    <row r="986" spans="5:13" ht="15.75" customHeight="1" x14ac:dyDescent="0.15">
      <c r="E986" s="6" t="s">
        <v>1051</v>
      </c>
      <c r="F986" s="6" t="s">
        <v>1241</v>
      </c>
      <c r="G986" s="6" t="s">
        <v>1250</v>
      </c>
    </row>
    <row r="987" spans="5:13" ht="15.75" customHeight="1" x14ac:dyDescent="0.15">
      <c r="E987" s="6" t="s">
        <v>1052</v>
      </c>
      <c r="F987" s="6" t="s">
        <v>1245</v>
      </c>
      <c r="G987" s="6" t="s">
        <v>1250</v>
      </c>
    </row>
    <row r="988" spans="5:13" ht="15.75" customHeight="1" x14ac:dyDescent="0.15">
      <c r="E988" s="6" t="s">
        <v>1053</v>
      </c>
      <c r="F988" s="6" t="s">
        <v>1241</v>
      </c>
      <c r="G988" s="6" t="s">
        <v>1250</v>
      </c>
    </row>
    <row r="989" spans="5:13" ht="15.75" customHeight="1" x14ac:dyDescent="0.15">
      <c r="E989" s="6" t="s">
        <v>1054</v>
      </c>
      <c r="F989" s="6" t="s">
        <v>1241</v>
      </c>
      <c r="G989" s="6" t="s">
        <v>1250</v>
      </c>
    </row>
    <row r="990" spans="5:13" ht="15.75" customHeight="1" x14ac:dyDescent="0.15">
      <c r="E990" s="6" t="s">
        <v>1055</v>
      </c>
      <c r="F990" s="6" t="s">
        <v>1241</v>
      </c>
      <c r="G990" s="6" t="s">
        <v>1250</v>
      </c>
    </row>
    <row r="991" spans="5:13" ht="15.75" customHeight="1" x14ac:dyDescent="0.15">
      <c r="E991" s="6" t="s">
        <v>1056</v>
      </c>
      <c r="F991" s="6" t="s">
        <v>1241</v>
      </c>
      <c r="G991" s="6" t="s">
        <v>1250</v>
      </c>
    </row>
    <row r="992" spans="5:13" ht="15.75" customHeight="1" x14ac:dyDescent="0.15">
      <c r="E992" s="6" t="s">
        <v>1057</v>
      </c>
      <c r="F992" s="6" t="s">
        <v>1241</v>
      </c>
      <c r="G992" s="6" t="s">
        <v>1250</v>
      </c>
    </row>
    <row r="993" spans="5:13" ht="15.75" customHeight="1" x14ac:dyDescent="0.15">
      <c r="E993" s="6" t="s">
        <v>1058</v>
      </c>
      <c r="F993" s="6" t="s">
        <v>1241</v>
      </c>
      <c r="G993" s="6" t="s">
        <v>1250</v>
      </c>
    </row>
    <row r="994" spans="5:13" ht="15.75" customHeight="1" x14ac:dyDescent="0.15">
      <c r="E994" s="6" t="s">
        <v>1059</v>
      </c>
      <c r="F994" s="6" t="s">
        <v>1241</v>
      </c>
      <c r="G994" s="6" t="s">
        <v>1251</v>
      </c>
    </row>
    <row r="995" spans="5:13" ht="15.75" customHeight="1" x14ac:dyDescent="0.15">
      <c r="E995" s="6" t="s">
        <v>1060</v>
      </c>
      <c r="F995" s="6" t="s">
        <v>1241</v>
      </c>
      <c r="G995" s="6" t="s">
        <v>1251</v>
      </c>
    </row>
    <row r="996" spans="5:13" ht="15.75" customHeight="1" x14ac:dyDescent="0.15">
      <c r="E996" s="6" t="s">
        <v>1061</v>
      </c>
      <c r="F996" s="6" t="s">
        <v>1241</v>
      </c>
      <c r="G996" s="6" t="s">
        <v>1251</v>
      </c>
    </row>
    <row r="997" spans="5:13" ht="15.75" customHeight="1" x14ac:dyDescent="0.15">
      <c r="E997" s="6" t="s">
        <v>1062</v>
      </c>
      <c r="F997" s="6" t="s">
        <v>1241</v>
      </c>
      <c r="G997" s="6" t="s">
        <v>1251</v>
      </c>
    </row>
    <row r="998" spans="5:13" ht="15.75" customHeight="1" x14ac:dyDescent="0.15">
      <c r="E998" s="6" t="s">
        <v>1063</v>
      </c>
      <c r="F998" s="6" t="s">
        <v>1241</v>
      </c>
      <c r="G998" s="6" t="s">
        <v>1251</v>
      </c>
    </row>
    <row r="999" spans="5:13" ht="15.75" customHeight="1" x14ac:dyDescent="0.15">
      <c r="E999" s="6" t="s">
        <v>1064</v>
      </c>
      <c r="F999" s="6" t="s">
        <v>1241</v>
      </c>
      <c r="G999" s="6" t="s">
        <v>1251</v>
      </c>
    </row>
    <row r="1000" spans="5:13" ht="15.75" customHeight="1" x14ac:dyDescent="0.15">
      <c r="E1000" s="6" t="s">
        <v>1065</v>
      </c>
      <c r="F1000" s="6" t="s">
        <v>1241</v>
      </c>
      <c r="G1000" s="6" t="s">
        <v>1251</v>
      </c>
    </row>
    <row r="1001" spans="5:13" ht="15.75" customHeight="1" x14ac:dyDescent="0.15">
      <c r="E1001" s="6" t="s">
        <v>1066</v>
      </c>
      <c r="F1001" s="6" t="s">
        <v>1241</v>
      </c>
      <c r="G1001" s="6" t="s">
        <v>1251</v>
      </c>
    </row>
    <row r="1002" spans="5:13" ht="15.75" customHeight="1" x14ac:dyDescent="0.15">
      <c r="E1002" s="6" t="s">
        <v>1067</v>
      </c>
      <c r="F1002" s="6" t="s">
        <v>1241</v>
      </c>
      <c r="G1002" s="6" t="s">
        <v>1251</v>
      </c>
    </row>
    <row r="1003" spans="5:13" ht="15.75" customHeight="1" x14ac:dyDescent="0.15">
      <c r="E1003" s="6" t="s">
        <v>1068</v>
      </c>
      <c r="F1003" s="6" t="s">
        <v>1241</v>
      </c>
      <c r="G1003" s="6" t="s">
        <v>1251</v>
      </c>
    </row>
    <row r="1004" spans="5:13" s="9" customFormat="1" ht="15.75" customHeight="1" x14ac:dyDescent="0.15">
      <c r="E1004" s="9" t="s">
        <v>1069</v>
      </c>
      <c r="F1004" s="9" t="s">
        <v>1241</v>
      </c>
      <c r="G1004" s="9" t="s">
        <v>1250</v>
      </c>
      <c r="H1004" s="9">
        <v>41</v>
      </c>
      <c r="I1004" s="9" t="s">
        <v>1266</v>
      </c>
      <c r="J1004" s="9">
        <v>1.5</v>
      </c>
      <c r="K1004" s="9">
        <v>2</v>
      </c>
      <c r="L1004" s="9">
        <v>4</v>
      </c>
      <c r="M1004" s="9" t="s">
        <v>1250</v>
      </c>
    </row>
    <row r="1005" spans="5:13" ht="15.75" customHeight="1" x14ac:dyDescent="0.15">
      <c r="E1005" s="6" t="s">
        <v>1070</v>
      </c>
      <c r="F1005" s="6" t="s">
        <v>1241</v>
      </c>
      <c r="G1005" s="6" t="s">
        <v>1250</v>
      </c>
    </row>
    <row r="1006" spans="5:13" ht="15.75" customHeight="1" x14ac:dyDescent="0.15">
      <c r="E1006" s="6" t="s">
        <v>1071</v>
      </c>
      <c r="F1006" s="6" t="s">
        <v>1241</v>
      </c>
      <c r="G1006" s="6" t="s">
        <v>1250</v>
      </c>
    </row>
    <row r="1007" spans="5:13" ht="15.75" customHeight="1" x14ac:dyDescent="0.15">
      <c r="E1007" s="6" t="s">
        <v>1072</v>
      </c>
      <c r="F1007" s="6" t="s">
        <v>1241</v>
      </c>
      <c r="G1007" s="6" t="s">
        <v>1250</v>
      </c>
    </row>
    <row r="1008" spans="5:13" ht="15.75" customHeight="1" x14ac:dyDescent="0.15">
      <c r="E1008" s="6" t="s">
        <v>1073</v>
      </c>
      <c r="F1008" s="6" t="s">
        <v>1241</v>
      </c>
      <c r="G1008" s="6" t="s">
        <v>1250</v>
      </c>
    </row>
    <row r="1009" spans="5:13" ht="15.75" customHeight="1" x14ac:dyDescent="0.15">
      <c r="E1009" s="6" t="s">
        <v>1074</v>
      </c>
      <c r="F1009" s="6" t="s">
        <v>1241</v>
      </c>
      <c r="G1009" s="6" t="s">
        <v>1250</v>
      </c>
    </row>
    <row r="1010" spans="5:13" ht="15.75" customHeight="1" x14ac:dyDescent="0.15">
      <c r="E1010" s="6" t="s">
        <v>1075</v>
      </c>
      <c r="F1010" s="6" t="s">
        <v>1245</v>
      </c>
      <c r="G1010" s="6" t="s">
        <v>1250</v>
      </c>
    </row>
    <row r="1011" spans="5:13" ht="15.75" customHeight="1" x14ac:dyDescent="0.15">
      <c r="E1011" s="6" t="s">
        <v>1076</v>
      </c>
      <c r="F1011" s="6" t="s">
        <v>1241</v>
      </c>
      <c r="G1011" s="6" t="s">
        <v>1250</v>
      </c>
    </row>
    <row r="1012" spans="5:13" ht="15.75" customHeight="1" x14ac:dyDescent="0.15">
      <c r="E1012" s="6" t="s">
        <v>1077</v>
      </c>
      <c r="F1012" s="6" t="s">
        <v>1241</v>
      </c>
      <c r="G1012" s="6" t="s">
        <v>1250</v>
      </c>
    </row>
    <row r="1013" spans="5:13" ht="15.75" customHeight="1" x14ac:dyDescent="0.15">
      <c r="E1013" s="6" t="s">
        <v>1078</v>
      </c>
      <c r="F1013" s="6" t="s">
        <v>1245</v>
      </c>
      <c r="G1013" s="6" t="s">
        <v>1250</v>
      </c>
    </row>
    <row r="1014" spans="5:13" ht="15.75" customHeight="1" x14ac:dyDescent="0.15">
      <c r="E1014" s="6" t="s">
        <v>1079</v>
      </c>
      <c r="F1014" s="6" t="s">
        <v>1241</v>
      </c>
      <c r="G1014" s="6" t="s">
        <v>1251</v>
      </c>
    </row>
    <row r="1015" spans="5:13" ht="15.75" customHeight="1" x14ac:dyDescent="0.15">
      <c r="E1015" s="6" t="s">
        <v>1080</v>
      </c>
      <c r="F1015" s="6" t="s">
        <v>1245</v>
      </c>
      <c r="G1015" s="6" t="s">
        <v>1251</v>
      </c>
    </row>
    <row r="1016" spans="5:13" ht="15.75" customHeight="1" x14ac:dyDescent="0.15">
      <c r="E1016" s="6" t="s">
        <v>1081</v>
      </c>
      <c r="F1016" s="6" t="s">
        <v>1241</v>
      </c>
      <c r="G1016" s="6" t="s">
        <v>1251</v>
      </c>
    </row>
    <row r="1017" spans="5:13" ht="15.75" customHeight="1" x14ac:dyDescent="0.15">
      <c r="E1017" s="6" t="s">
        <v>1082</v>
      </c>
      <c r="F1017" s="6" t="s">
        <v>1241</v>
      </c>
      <c r="G1017" s="6" t="s">
        <v>1251</v>
      </c>
    </row>
    <row r="1018" spans="5:13" ht="15.75" customHeight="1" x14ac:dyDescent="0.15">
      <c r="E1018" s="6" t="s">
        <v>1083</v>
      </c>
      <c r="F1018" s="6" t="s">
        <v>1241</v>
      </c>
      <c r="G1018" s="6" t="s">
        <v>1251</v>
      </c>
    </row>
    <row r="1019" spans="5:13" ht="15.75" customHeight="1" x14ac:dyDescent="0.15">
      <c r="E1019" s="6" t="s">
        <v>1084</v>
      </c>
      <c r="F1019" s="6" t="s">
        <v>1241</v>
      </c>
      <c r="G1019" s="6" t="s">
        <v>1251</v>
      </c>
    </row>
    <row r="1020" spans="5:13" ht="15.75" customHeight="1" x14ac:dyDescent="0.15">
      <c r="E1020" s="6" t="s">
        <v>1085</v>
      </c>
      <c r="F1020" s="6" t="s">
        <v>1241</v>
      </c>
      <c r="G1020" s="6" t="s">
        <v>1251</v>
      </c>
    </row>
    <row r="1021" spans="5:13" ht="15.75" customHeight="1" x14ac:dyDescent="0.15">
      <c r="E1021" s="6" t="s">
        <v>1086</v>
      </c>
      <c r="F1021" s="6" t="s">
        <v>1241</v>
      </c>
      <c r="G1021" s="6" t="s">
        <v>1251</v>
      </c>
    </row>
    <row r="1022" spans="5:13" ht="15.75" customHeight="1" x14ac:dyDescent="0.15">
      <c r="E1022" s="6" t="s">
        <v>1087</v>
      </c>
      <c r="F1022" s="6" t="s">
        <v>1245</v>
      </c>
      <c r="G1022" s="6" t="s">
        <v>1251</v>
      </c>
    </row>
    <row r="1023" spans="5:13" s="9" customFormat="1" ht="15.75" customHeight="1" x14ac:dyDescent="0.15">
      <c r="E1023" s="9" t="s">
        <v>1088</v>
      </c>
      <c r="F1023" s="9" t="s">
        <v>1242</v>
      </c>
      <c r="G1023" s="9" t="s">
        <v>1251</v>
      </c>
      <c r="H1023" s="9">
        <v>35</v>
      </c>
      <c r="I1023" s="9" t="s">
        <v>1267</v>
      </c>
      <c r="J1023" s="9">
        <v>3.5</v>
      </c>
      <c r="K1023" s="9">
        <v>6</v>
      </c>
      <c r="L1023" s="9">
        <v>3</v>
      </c>
      <c r="M1023" s="9" t="s">
        <v>1250</v>
      </c>
    </row>
    <row r="1024" spans="5:13" ht="15.75" customHeight="1" x14ac:dyDescent="0.15">
      <c r="E1024" s="6" t="s">
        <v>1089</v>
      </c>
      <c r="F1024" s="6" t="s">
        <v>1241</v>
      </c>
      <c r="G1024" s="6" t="s">
        <v>1251</v>
      </c>
    </row>
    <row r="1025" spans="5:7" ht="15.75" customHeight="1" x14ac:dyDescent="0.15">
      <c r="E1025" s="6" t="s">
        <v>1090</v>
      </c>
      <c r="F1025" s="6" t="s">
        <v>1241</v>
      </c>
      <c r="G1025" s="6" t="s">
        <v>1251</v>
      </c>
    </row>
    <row r="1026" spans="5:7" ht="15.75" customHeight="1" x14ac:dyDescent="0.15">
      <c r="E1026" s="6" t="s">
        <v>1091</v>
      </c>
      <c r="F1026" s="6" t="s">
        <v>1241</v>
      </c>
      <c r="G1026" s="6" t="s">
        <v>1251</v>
      </c>
    </row>
    <row r="1027" spans="5:7" ht="15.75" customHeight="1" x14ac:dyDescent="0.15">
      <c r="E1027" s="6" t="s">
        <v>1092</v>
      </c>
      <c r="F1027" s="6" t="s">
        <v>1245</v>
      </c>
      <c r="G1027" s="6" t="s">
        <v>1251</v>
      </c>
    </row>
    <row r="1028" spans="5:7" ht="15.75" customHeight="1" x14ac:dyDescent="0.15">
      <c r="E1028" s="6" t="s">
        <v>1093</v>
      </c>
      <c r="F1028" s="6" t="s">
        <v>1241</v>
      </c>
      <c r="G1028" s="6" t="s">
        <v>1251</v>
      </c>
    </row>
    <row r="1029" spans="5:7" ht="15.75" customHeight="1" x14ac:dyDescent="0.15">
      <c r="E1029" s="6" t="s">
        <v>1094</v>
      </c>
      <c r="F1029" s="6" t="s">
        <v>1241</v>
      </c>
      <c r="G1029" s="6" t="s">
        <v>1251</v>
      </c>
    </row>
    <row r="1030" spans="5:7" ht="15.75" customHeight="1" x14ac:dyDescent="0.15">
      <c r="E1030" s="6" t="s">
        <v>1095</v>
      </c>
      <c r="F1030" s="6" t="s">
        <v>1241</v>
      </c>
      <c r="G1030" s="6" t="s">
        <v>1251</v>
      </c>
    </row>
    <row r="1031" spans="5:7" ht="15.75" customHeight="1" x14ac:dyDescent="0.15">
      <c r="E1031" s="6" t="s">
        <v>1096</v>
      </c>
      <c r="F1031" s="6" t="s">
        <v>1241</v>
      </c>
      <c r="G1031" s="6" t="s">
        <v>1251</v>
      </c>
    </row>
    <row r="1032" spans="5:7" ht="15.75" customHeight="1" x14ac:dyDescent="0.15">
      <c r="E1032" s="6" t="s">
        <v>1097</v>
      </c>
      <c r="F1032" s="6" t="s">
        <v>1241</v>
      </c>
      <c r="G1032" s="6" t="s">
        <v>1251</v>
      </c>
    </row>
    <row r="1033" spans="5:7" ht="15.75" customHeight="1" x14ac:dyDescent="0.15">
      <c r="E1033" s="6" t="s">
        <v>1098</v>
      </c>
      <c r="F1033" s="6" t="s">
        <v>1241</v>
      </c>
      <c r="G1033" s="6" t="s">
        <v>1250</v>
      </c>
    </row>
    <row r="1034" spans="5:7" ht="15.75" customHeight="1" x14ac:dyDescent="0.15">
      <c r="E1034" s="6" t="s">
        <v>1099</v>
      </c>
      <c r="F1034" s="6" t="s">
        <v>1241</v>
      </c>
      <c r="G1034" s="6" t="s">
        <v>1250</v>
      </c>
    </row>
    <row r="1035" spans="5:7" ht="15.75" customHeight="1" x14ac:dyDescent="0.15">
      <c r="E1035" s="6" t="s">
        <v>1100</v>
      </c>
      <c r="F1035" s="6" t="s">
        <v>1241</v>
      </c>
      <c r="G1035" s="6" t="s">
        <v>1250</v>
      </c>
    </row>
    <row r="1036" spans="5:7" ht="15.75" customHeight="1" x14ac:dyDescent="0.15">
      <c r="E1036" s="6" t="s">
        <v>1101</v>
      </c>
      <c r="F1036" s="6" t="s">
        <v>1242</v>
      </c>
      <c r="G1036" s="6" t="s">
        <v>1250</v>
      </c>
    </row>
    <row r="1037" spans="5:7" ht="15.75" customHeight="1" x14ac:dyDescent="0.15">
      <c r="E1037" s="6" t="s">
        <v>1102</v>
      </c>
      <c r="F1037" s="6" t="s">
        <v>1241</v>
      </c>
      <c r="G1037" s="6" t="s">
        <v>1250</v>
      </c>
    </row>
    <row r="1038" spans="5:7" ht="15.75" customHeight="1" x14ac:dyDescent="0.15">
      <c r="E1038" s="6" t="s">
        <v>1103</v>
      </c>
      <c r="F1038" s="6" t="s">
        <v>1241</v>
      </c>
      <c r="G1038" s="6" t="s">
        <v>1250</v>
      </c>
    </row>
    <row r="1039" spans="5:7" ht="15.75" customHeight="1" x14ac:dyDescent="0.15">
      <c r="E1039" s="6" t="s">
        <v>1104</v>
      </c>
      <c r="F1039" s="6" t="s">
        <v>1241</v>
      </c>
      <c r="G1039" s="6" t="s">
        <v>1250</v>
      </c>
    </row>
    <row r="1040" spans="5:7" ht="15.75" customHeight="1" x14ac:dyDescent="0.15">
      <c r="E1040" s="6" t="s">
        <v>1105</v>
      </c>
      <c r="F1040" s="6" t="s">
        <v>1241</v>
      </c>
      <c r="G1040" s="6" t="s">
        <v>1250</v>
      </c>
    </row>
    <row r="1041" spans="5:13" ht="15.75" customHeight="1" x14ac:dyDescent="0.15">
      <c r="E1041" s="6" t="s">
        <v>1106</v>
      </c>
      <c r="F1041" s="6" t="s">
        <v>1241</v>
      </c>
      <c r="G1041" s="6" t="s">
        <v>1250</v>
      </c>
    </row>
    <row r="1042" spans="5:13" ht="15.75" customHeight="1" x14ac:dyDescent="0.15">
      <c r="E1042" s="6" t="s">
        <v>1107</v>
      </c>
      <c r="F1042" s="6" t="s">
        <v>1245</v>
      </c>
      <c r="G1042" s="6" t="s">
        <v>1250</v>
      </c>
    </row>
    <row r="1043" spans="5:13" s="9" customFormat="1" ht="15.75" customHeight="1" x14ac:dyDescent="0.15">
      <c r="E1043" s="9" t="s">
        <v>1108</v>
      </c>
      <c r="F1043" s="9" t="s">
        <v>1241</v>
      </c>
      <c r="G1043" s="9" t="s">
        <v>1250</v>
      </c>
      <c r="H1043" s="9">
        <v>45</v>
      </c>
      <c r="I1043" s="9" t="s">
        <v>1267</v>
      </c>
      <c r="J1043" s="9">
        <v>2.5</v>
      </c>
      <c r="K1043" s="9">
        <v>5</v>
      </c>
      <c r="L1043" s="9">
        <v>2</v>
      </c>
      <c r="M1043" s="9" t="s">
        <v>1250</v>
      </c>
    </row>
    <row r="1044" spans="5:13" ht="15.75" customHeight="1" x14ac:dyDescent="0.15">
      <c r="E1044" s="6" t="s">
        <v>1109</v>
      </c>
      <c r="F1044" s="6" t="s">
        <v>1241</v>
      </c>
      <c r="G1044" s="6" t="s">
        <v>1250</v>
      </c>
    </row>
    <row r="1045" spans="5:13" ht="15.75" customHeight="1" x14ac:dyDescent="0.15">
      <c r="E1045" s="6" t="s">
        <v>1110</v>
      </c>
      <c r="F1045" s="6" t="s">
        <v>1241</v>
      </c>
      <c r="G1045" s="6" t="s">
        <v>1250</v>
      </c>
    </row>
    <row r="1046" spans="5:13" ht="15.75" customHeight="1" x14ac:dyDescent="0.15">
      <c r="E1046" s="6" t="s">
        <v>1111</v>
      </c>
      <c r="F1046" s="6" t="s">
        <v>1241</v>
      </c>
      <c r="G1046" s="6" t="s">
        <v>1250</v>
      </c>
    </row>
    <row r="1047" spans="5:13" ht="15.75" customHeight="1" x14ac:dyDescent="0.15">
      <c r="E1047" s="6" t="s">
        <v>1112</v>
      </c>
      <c r="F1047" s="6" t="s">
        <v>1241</v>
      </c>
      <c r="G1047" s="6" t="s">
        <v>1250</v>
      </c>
    </row>
    <row r="1048" spans="5:13" ht="15.75" customHeight="1" x14ac:dyDescent="0.15">
      <c r="E1048" s="6" t="s">
        <v>1113</v>
      </c>
      <c r="F1048" s="6" t="s">
        <v>1241</v>
      </c>
      <c r="G1048" s="6" t="s">
        <v>1250</v>
      </c>
    </row>
    <row r="1049" spans="5:13" ht="15.75" customHeight="1" x14ac:dyDescent="0.15">
      <c r="E1049" s="6" t="s">
        <v>1114</v>
      </c>
      <c r="F1049" s="6" t="s">
        <v>1241</v>
      </c>
      <c r="G1049" s="6" t="s">
        <v>1250</v>
      </c>
    </row>
    <row r="1050" spans="5:13" ht="15.75" customHeight="1" x14ac:dyDescent="0.15">
      <c r="E1050" s="6" t="s">
        <v>1115</v>
      </c>
      <c r="F1050" s="6" t="s">
        <v>1241</v>
      </c>
      <c r="G1050" s="6" t="s">
        <v>1250</v>
      </c>
    </row>
    <row r="1051" spans="5:13" ht="15.75" customHeight="1" x14ac:dyDescent="0.15">
      <c r="E1051" s="6" t="s">
        <v>1116</v>
      </c>
      <c r="F1051" s="6" t="s">
        <v>1253</v>
      </c>
      <c r="G1051" s="6" t="s">
        <v>1250</v>
      </c>
    </row>
    <row r="1052" spans="5:13" ht="15.75" customHeight="1" x14ac:dyDescent="0.15">
      <c r="E1052" s="6" t="s">
        <v>1117</v>
      </c>
      <c r="F1052" s="6" t="s">
        <v>1241</v>
      </c>
      <c r="G1052" s="6" t="s">
        <v>1250</v>
      </c>
    </row>
    <row r="1053" spans="5:13" ht="15.75" customHeight="1" x14ac:dyDescent="0.15">
      <c r="E1053" s="6" t="s">
        <v>1118</v>
      </c>
      <c r="F1053" s="6" t="s">
        <v>1241</v>
      </c>
      <c r="G1053" s="6" t="s">
        <v>1251</v>
      </c>
    </row>
    <row r="1054" spans="5:13" ht="15.75" customHeight="1" x14ac:dyDescent="0.15">
      <c r="E1054" s="6" t="s">
        <v>1119</v>
      </c>
      <c r="F1054" s="6" t="s">
        <v>1241</v>
      </c>
      <c r="G1054" s="6" t="s">
        <v>1251</v>
      </c>
    </row>
    <row r="1055" spans="5:13" ht="15.75" customHeight="1" x14ac:dyDescent="0.15">
      <c r="E1055" s="6" t="s">
        <v>1120</v>
      </c>
      <c r="F1055" s="6" t="s">
        <v>1241</v>
      </c>
      <c r="G1055" s="6" t="s">
        <v>1251</v>
      </c>
    </row>
    <row r="1056" spans="5:13" ht="15.75" customHeight="1" x14ac:dyDescent="0.15">
      <c r="E1056" s="6" t="s">
        <v>1121</v>
      </c>
      <c r="F1056" s="6" t="s">
        <v>1241</v>
      </c>
      <c r="G1056" s="6" t="s">
        <v>1251</v>
      </c>
    </row>
    <row r="1057" spans="5:13" ht="15.75" customHeight="1" x14ac:dyDescent="0.15">
      <c r="E1057" s="6" t="s">
        <v>1122</v>
      </c>
      <c r="F1057" s="6" t="s">
        <v>1244</v>
      </c>
      <c r="G1057" s="6" t="s">
        <v>1251</v>
      </c>
    </row>
    <row r="1058" spans="5:13" ht="15.75" customHeight="1" x14ac:dyDescent="0.15">
      <c r="E1058" s="6" t="s">
        <v>1123</v>
      </c>
      <c r="F1058" s="6" t="s">
        <v>1241</v>
      </c>
      <c r="G1058" s="6" t="s">
        <v>1251</v>
      </c>
    </row>
    <row r="1059" spans="5:13" ht="15.75" customHeight="1" x14ac:dyDescent="0.15">
      <c r="E1059" s="6" t="s">
        <v>1124</v>
      </c>
      <c r="F1059" s="6" t="s">
        <v>1241</v>
      </c>
      <c r="G1059" s="6" t="s">
        <v>1251</v>
      </c>
    </row>
    <row r="1060" spans="5:13" ht="15.75" customHeight="1" x14ac:dyDescent="0.15">
      <c r="E1060" s="6" t="s">
        <v>1125</v>
      </c>
      <c r="F1060" s="6" t="s">
        <v>1241</v>
      </c>
      <c r="G1060" s="6" t="s">
        <v>1251</v>
      </c>
    </row>
    <row r="1061" spans="5:13" ht="15.75" customHeight="1" x14ac:dyDescent="0.15">
      <c r="E1061" s="6" t="s">
        <v>1126</v>
      </c>
      <c r="F1061" s="6" t="s">
        <v>1241</v>
      </c>
      <c r="G1061" s="6" t="s">
        <v>1251</v>
      </c>
    </row>
    <row r="1062" spans="5:13" ht="15.75" customHeight="1" x14ac:dyDescent="0.15">
      <c r="E1062" s="6" t="s">
        <v>1127</v>
      </c>
      <c r="F1062" s="6" t="s">
        <v>1241</v>
      </c>
      <c r="G1062" s="6" t="s">
        <v>1251</v>
      </c>
    </row>
    <row r="1063" spans="5:13" s="9" customFormat="1" ht="15.75" customHeight="1" x14ac:dyDescent="0.15">
      <c r="E1063" s="9" t="s">
        <v>1128</v>
      </c>
      <c r="F1063" s="9" t="s">
        <v>1241</v>
      </c>
      <c r="G1063" s="9" t="s">
        <v>1251</v>
      </c>
      <c r="H1063" s="9">
        <v>58</v>
      </c>
      <c r="I1063" s="9" t="s">
        <v>1266</v>
      </c>
      <c r="J1063" s="9">
        <v>1.5</v>
      </c>
      <c r="K1063" s="9">
        <v>5</v>
      </c>
      <c r="L1063" s="9">
        <v>3</v>
      </c>
      <c r="M1063" s="9" t="s">
        <v>1250</v>
      </c>
    </row>
    <row r="1064" spans="5:13" ht="15.75" customHeight="1" x14ac:dyDescent="0.15">
      <c r="E1064" s="6" t="s">
        <v>1129</v>
      </c>
      <c r="F1064" s="6" t="s">
        <v>1253</v>
      </c>
      <c r="G1064" s="6" t="s">
        <v>1251</v>
      </c>
    </row>
    <row r="1065" spans="5:13" ht="15.75" customHeight="1" x14ac:dyDescent="0.15">
      <c r="E1065" s="6" t="s">
        <v>1130</v>
      </c>
      <c r="F1065" s="6" t="s">
        <v>1241</v>
      </c>
      <c r="G1065" s="6" t="s">
        <v>1251</v>
      </c>
    </row>
    <row r="1066" spans="5:13" ht="15.75" customHeight="1" x14ac:dyDescent="0.15">
      <c r="E1066" s="6" t="s">
        <v>1131</v>
      </c>
      <c r="F1066" s="6" t="s">
        <v>1245</v>
      </c>
      <c r="G1066" s="6" t="s">
        <v>1251</v>
      </c>
    </row>
    <row r="1067" spans="5:13" ht="15.75" customHeight="1" x14ac:dyDescent="0.15">
      <c r="E1067" s="6" t="s">
        <v>1132</v>
      </c>
      <c r="F1067" s="6" t="s">
        <v>1253</v>
      </c>
      <c r="G1067" s="6" t="s">
        <v>1251</v>
      </c>
    </row>
    <row r="1068" spans="5:13" ht="15.75" customHeight="1" x14ac:dyDescent="0.15">
      <c r="E1068" s="6" t="s">
        <v>1133</v>
      </c>
      <c r="F1068" s="6" t="s">
        <v>1241</v>
      </c>
      <c r="G1068" s="6" t="s">
        <v>1251</v>
      </c>
    </row>
    <row r="1069" spans="5:13" ht="15.75" customHeight="1" x14ac:dyDescent="0.15">
      <c r="E1069" s="6" t="s">
        <v>1134</v>
      </c>
      <c r="F1069" s="6" t="s">
        <v>1241</v>
      </c>
      <c r="G1069" s="6" t="s">
        <v>1251</v>
      </c>
    </row>
    <row r="1070" spans="5:13" ht="15.75" customHeight="1" x14ac:dyDescent="0.15">
      <c r="E1070" s="6" t="s">
        <v>1135</v>
      </c>
      <c r="F1070" s="6" t="s">
        <v>1245</v>
      </c>
      <c r="G1070" s="6" t="s">
        <v>1251</v>
      </c>
    </row>
    <row r="1071" spans="5:13" ht="15.75" customHeight="1" x14ac:dyDescent="0.15">
      <c r="E1071" s="6" t="s">
        <v>1136</v>
      </c>
      <c r="F1071" s="6" t="s">
        <v>1241</v>
      </c>
      <c r="G1071" s="6" t="s">
        <v>1250</v>
      </c>
    </row>
    <row r="1072" spans="5:13" ht="15.75" customHeight="1" x14ac:dyDescent="0.15">
      <c r="E1072" s="6" t="s">
        <v>1137</v>
      </c>
      <c r="F1072" s="6" t="s">
        <v>1241</v>
      </c>
      <c r="G1072" s="6" t="s">
        <v>1250</v>
      </c>
    </row>
    <row r="1073" spans="5:13" ht="15.75" customHeight="1" x14ac:dyDescent="0.15">
      <c r="E1073" s="6" t="s">
        <v>1138</v>
      </c>
      <c r="F1073" s="6" t="s">
        <v>1241</v>
      </c>
      <c r="G1073" s="6" t="s">
        <v>1250</v>
      </c>
    </row>
    <row r="1074" spans="5:13" ht="15.75" customHeight="1" x14ac:dyDescent="0.15">
      <c r="E1074" s="6" t="s">
        <v>1139</v>
      </c>
      <c r="F1074" s="6" t="s">
        <v>1241</v>
      </c>
      <c r="G1074" s="6" t="s">
        <v>1250</v>
      </c>
    </row>
    <row r="1075" spans="5:13" ht="15.75" customHeight="1" x14ac:dyDescent="0.15">
      <c r="E1075" s="6" t="s">
        <v>1140</v>
      </c>
      <c r="F1075" s="6" t="s">
        <v>1241</v>
      </c>
      <c r="G1075" s="6" t="s">
        <v>1250</v>
      </c>
    </row>
    <row r="1076" spans="5:13" s="9" customFormat="1" ht="15.75" customHeight="1" x14ac:dyDescent="0.15">
      <c r="E1076" s="9" t="s">
        <v>1141</v>
      </c>
      <c r="F1076" s="9" t="s">
        <v>1241</v>
      </c>
      <c r="G1076" s="9" t="s">
        <v>1251</v>
      </c>
      <c r="H1076" s="9">
        <v>52</v>
      </c>
      <c r="I1076" s="9" t="s">
        <v>1267</v>
      </c>
      <c r="J1076" s="9">
        <v>1.5</v>
      </c>
      <c r="K1076" s="9">
        <v>4</v>
      </c>
      <c r="L1076" s="9">
        <v>6</v>
      </c>
      <c r="M1076" s="9" t="s">
        <v>1251</v>
      </c>
    </row>
    <row r="1077" spans="5:13" ht="15.75" customHeight="1" x14ac:dyDescent="0.15">
      <c r="E1077" s="6" t="s">
        <v>1142</v>
      </c>
      <c r="F1077" s="6" t="s">
        <v>1241</v>
      </c>
      <c r="G1077" s="6" t="s">
        <v>1251</v>
      </c>
    </row>
    <row r="1078" spans="5:13" ht="15.75" customHeight="1" x14ac:dyDescent="0.15">
      <c r="E1078" s="6" t="s">
        <v>1143</v>
      </c>
      <c r="F1078" s="6" t="s">
        <v>1241</v>
      </c>
      <c r="G1078" s="6" t="s">
        <v>1251</v>
      </c>
    </row>
    <row r="1079" spans="5:13" ht="15.75" customHeight="1" x14ac:dyDescent="0.15">
      <c r="E1079" s="6" t="s">
        <v>1144</v>
      </c>
      <c r="F1079" s="6" t="s">
        <v>1241</v>
      </c>
      <c r="G1079" s="6" t="s">
        <v>1251</v>
      </c>
    </row>
    <row r="1080" spans="5:13" ht="15.75" customHeight="1" x14ac:dyDescent="0.15">
      <c r="E1080" s="6" t="s">
        <v>1145</v>
      </c>
      <c r="F1080" s="6" t="s">
        <v>1241</v>
      </c>
      <c r="G1080" s="6" t="s">
        <v>1251</v>
      </c>
    </row>
    <row r="1081" spans="5:13" ht="15.75" customHeight="1" x14ac:dyDescent="0.15">
      <c r="E1081" s="6" t="s">
        <v>1146</v>
      </c>
      <c r="F1081" s="6" t="s">
        <v>1241</v>
      </c>
      <c r="G1081" s="6" t="s">
        <v>1251</v>
      </c>
    </row>
    <row r="1082" spans="5:13" ht="15.75" customHeight="1" x14ac:dyDescent="0.15">
      <c r="E1082" s="6" t="s">
        <v>1147</v>
      </c>
      <c r="F1082" s="6" t="s">
        <v>1241</v>
      </c>
      <c r="G1082" s="6" t="s">
        <v>1251</v>
      </c>
    </row>
    <row r="1083" spans="5:13" ht="15.75" customHeight="1" x14ac:dyDescent="0.15">
      <c r="E1083" s="6" t="s">
        <v>1148</v>
      </c>
      <c r="F1083" s="6" t="s">
        <v>1241</v>
      </c>
      <c r="G1083" s="6" t="s">
        <v>1251</v>
      </c>
    </row>
    <row r="1084" spans="5:13" ht="15.75" customHeight="1" x14ac:dyDescent="0.15">
      <c r="E1084" s="6" t="s">
        <v>1149</v>
      </c>
      <c r="F1084" s="6" t="s">
        <v>1241</v>
      </c>
      <c r="G1084" s="6" t="s">
        <v>1251</v>
      </c>
    </row>
    <row r="1085" spans="5:13" ht="15.75" customHeight="1" x14ac:dyDescent="0.15">
      <c r="E1085" s="6" t="s">
        <v>1150</v>
      </c>
      <c r="F1085" s="6" t="s">
        <v>1245</v>
      </c>
      <c r="G1085" s="6" t="s">
        <v>1251</v>
      </c>
    </row>
    <row r="1086" spans="5:13" ht="15.75" customHeight="1" x14ac:dyDescent="0.15">
      <c r="E1086" s="6" t="s">
        <v>1151</v>
      </c>
      <c r="F1086" s="6" t="s">
        <v>1241</v>
      </c>
      <c r="G1086" s="6" t="s">
        <v>1250</v>
      </c>
    </row>
    <row r="1087" spans="5:13" ht="15.75" customHeight="1" x14ac:dyDescent="0.15">
      <c r="E1087" s="6" t="s">
        <v>1152</v>
      </c>
      <c r="F1087" s="6" t="s">
        <v>1241</v>
      </c>
      <c r="G1087" s="6" t="s">
        <v>1250</v>
      </c>
    </row>
    <row r="1088" spans="5:13" ht="15.75" customHeight="1" x14ac:dyDescent="0.15">
      <c r="E1088" s="6" t="s">
        <v>1153</v>
      </c>
      <c r="F1088" s="6" t="s">
        <v>1241</v>
      </c>
      <c r="G1088" s="6" t="s">
        <v>1250</v>
      </c>
    </row>
    <row r="1089" spans="5:13" ht="15.75" customHeight="1" x14ac:dyDescent="0.15">
      <c r="E1089" s="6" t="s">
        <v>1154</v>
      </c>
      <c r="F1089" s="6" t="s">
        <v>1241</v>
      </c>
      <c r="G1089" s="6" t="s">
        <v>1250</v>
      </c>
    </row>
    <row r="1090" spans="5:13" ht="15.75" customHeight="1" x14ac:dyDescent="0.15">
      <c r="E1090" s="6" t="s">
        <v>1155</v>
      </c>
      <c r="F1090" s="6" t="s">
        <v>1241</v>
      </c>
      <c r="G1090" s="6" t="s">
        <v>1250</v>
      </c>
    </row>
    <row r="1091" spans="5:13" ht="15.75" customHeight="1" x14ac:dyDescent="0.15">
      <c r="E1091" s="6" t="s">
        <v>1156</v>
      </c>
      <c r="F1091" s="6" t="s">
        <v>1241</v>
      </c>
      <c r="G1091" s="6" t="s">
        <v>1250</v>
      </c>
    </row>
    <row r="1092" spans="5:13" ht="15.75" customHeight="1" x14ac:dyDescent="0.15">
      <c r="E1092" s="6" t="s">
        <v>1157</v>
      </c>
      <c r="F1092" s="6" t="s">
        <v>1241</v>
      </c>
      <c r="G1092" s="6" t="s">
        <v>1250</v>
      </c>
    </row>
    <row r="1093" spans="5:13" ht="15.75" customHeight="1" x14ac:dyDescent="0.15">
      <c r="E1093" s="6" t="s">
        <v>1158</v>
      </c>
      <c r="F1093" s="6" t="s">
        <v>1241</v>
      </c>
      <c r="G1093" s="6" t="s">
        <v>1250</v>
      </c>
    </row>
    <row r="1094" spans="5:13" ht="15.75" customHeight="1" x14ac:dyDescent="0.15">
      <c r="E1094" s="6" t="s">
        <v>1159</v>
      </c>
      <c r="F1094" s="6" t="s">
        <v>1241</v>
      </c>
      <c r="G1094" s="6" t="s">
        <v>1250</v>
      </c>
    </row>
    <row r="1095" spans="5:13" ht="15.75" customHeight="1" x14ac:dyDescent="0.15">
      <c r="E1095" s="6" t="s">
        <v>1160</v>
      </c>
      <c r="F1095" s="6" t="s">
        <v>1241</v>
      </c>
      <c r="G1095" s="6" t="s">
        <v>1250</v>
      </c>
    </row>
    <row r="1096" spans="5:13" s="9" customFormat="1" ht="15.75" customHeight="1" x14ac:dyDescent="0.15">
      <c r="E1096" s="9" t="s">
        <v>1161</v>
      </c>
      <c r="F1096" s="9" t="s">
        <v>1245</v>
      </c>
      <c r="G1096" s="9" t="s">
        <v>1251</v>
      </c>
      <c r="H1096" s="9">
        <v>46</v>
      </c>
      <c r="I1096" s="9" t="s">
        <v>1267</v>
      </c>
      <c r="J1096" s="9">
        <v>3.5</v>
      </c>
      <c r="K1096" s="9">
        <v>2</v>
      </c>
      <c r="L1096" s="9">
        <v>3</v>
      </c>
      <c r="M1096" s="9" t="s">
        <v>1250</v>
      </c>
    </row>
    <row r="1097" spans="5:13" ht="15.75" customHeight="1" x14ac:dyDescent="0.15">
      <c r="E1097" s="6" t="s">
        <v>1162</v>
      </c>
      <c r="F1097" s="6" t="s">
        <v>1241</v>
      </c>
      <c r="G1097" s="6" t="s">
        <v>1251</v>
      </c>
    </row>
    <row r="1098" spans="5:13" ht="15.75" customHeight="1" x14ac:dyDescent="0.15">
      <c r="E1098" s="6" t="s">
        <v>1163</v>
      </c>
      <c r="F1098" s="6" t="s">
        <v>1241</v>
      </c>
      <c r="G1098" s="6" t="s">
        <v>1251</v>
      </c>
    </row>
    <row r="1099" spans="5:13" ht="15.75" customHeight="1" x14ac:dyDescent="0.15">
      <c r="E1099" s="6" t="s">
        <v>1164</v>
      </c>
      <c r="F1099" s="6" t="s">
        <v>1241</v>
      </c>
      <c r="G1099" s="6" t="s">
        <v>1251</v>
      </c>
    </row>
    <row r="1100" spans="5:13" ht="15.75" customHeight="1" x14ac:dyDescent="0.15">
      <c r="E1100" s="6" t="s">
        <v>1165</v>
      </c>
      <c r="F1100" s="6" t="s">
        <v>1245</v>
      </c>
      <c r="G1100" s="6" t="s">
        <v>1251</v>
      </c>
    </row>
    <row r="1101" spans="5:13" ht="15.75" customHeight="1" x14ac:dyDescent="0.15">
      <c r="E1101" s="6" t="s">
        <v>1166</v>
      </c>
      <c r="F1101" s="6" t="s">
        <v>1241</v>
      </c>
      <c r="G1101" s="6" t="s">
        <v>1251</v>
      </c>
    </row>
    <row r="1102" spans="5:13" ht="15.75" customHeight="1" x14ac:dyDescent="0.15">
      <c r="E1102" s="6" t="s">
        <v>1167</v>
      </c>
      <c r="F1102" s="6" t="s">
        <v>1245</v>
      </c>
      <c r="G1102" s="6" t="s">
        <v>1251</v>
      </c>
    </row>
    <row r="1103" spans="5:13" ht="15.75" customHeight="1" x14ac:dyDescent="0.15">
      <c r="E1103" s="6" t="s">
        <v>1168</v>
      </c>
      <c r="F1103" s="6" t="s">
        <v>1241</v>
      </c>
      <c r="G1103" s="6" t="s">
        <v>1251</v>
      </c>
    </row>
    <row r="1104" spans="5:13" ht="15.75" customHeight="1" x14ac:dyDescent="0.15">
      <c r="E1104" s="6" t="s">
        <v>1169</v>
      </c>
      <c r="F1104" s="6" t="s">
        <v>1241</v>
      </c>
      <c r="G1104" s="6" t="s">
        <v>1251</v>
      </c>
    </row>
    <row r="1105" spans="5:13" ht="15.75" customHeight="1" x14ac:dyDescent="0.15">
      <c r="E1105" s="6" t="s">
        <v>1170</v>
      </c>
      <c r="F1105" s="6" t="s">
        <v>1241</v>
      </c>
      <c r="G1105" s="6" t="s">
        <v>1251</v>
      </c>
    </row>
    <row r="1106" spans="5:13" ht="15.75" customHeight="1" x14ac:dyDescent="0.15">
      <c r="E1106" s="6" t="s">
        <v>1171</v>
      </c>
      <c r="F1106" s="6" t="s">
        <v>1241</v>
      </c>
      <c r="G1106" s="6" t="s">
        <v>1250</v>
      </c>
    </row>
    <row r="1107" spans="5:13" ht="15.75" customHeight="1" x14ac:dyDescent="0.15">
      <c r="E1107" s="6" t="s">
        <v>1172</v>
      </c>
      <c r="F1107" s="6" t="s">
        <v>1241</v>
      </c>
      <c r="G1107" s="6" t="s">
        <v>1250</v>
      </c>
    </row>
    <row r="1108" spans="5:13" ht="15.75" customHeight="1" x14ac:dyDescent="0.15">
      <c r="E1108" s="6" t="s">
        <v>1173</v>
      </c>
      <c r="F1108" s="6" t="s">
        <v>1242</v>
      </c>
      <c r="G1108" s="6" t="s">
        <v>1250</v>
      </c>
    </row>
    <row r="1109" spans="5:13" ht="15.75" customHeight="1" x14ac:dyDescent="0.15">
      <c r="E1109" s="6" t="s">
        <v>1174</v>
      </c>
      <c r="F1109" s="6" t="s">
        <v>1241</v>
      </c>
      <c r="G1109" s="6" t="s">
        <v>1250</v>
      </c>
    </row>
    <row r="1110" spans="5:13" ht="15.75" customHeight="1" x14ac:dyDescent="0.15">
      <c r="E1110" s="6" t="s">
        <v>1175</v>
      </c>
      <c r="F1110" s="6" t="s">
        <v>1241</v>
      </c>
      <c r="G1110" s="6" t="s">
        <v>1250</v>
      </c>
    </row>
    <row r="1111" spans="5:13" ht="15.75" customHeight="1" x14ac:dyDescent="0.15">
      <c r="E1111" s="6" t="s">
        <v>1176</v>
      </c>
      <c r="F1111" s="6" t="s">
        <v>1241</v>
      </c>
      <c r="G1111" s="6" t="s">
        <v>1250</v>
      </c>
    </row>
    <row r="1112" spans="5:13" ht="15.75" customHeight="1" x14ac:dyDescent="0.15">
      <c r="E1112" s="6" t="s">
        <v>1177</v>
      </c>
      <c r="F1112" s="6" t="s">
        <v>1245</v>
      </c>
      <c r="G1112" s="6" t="s">
        <v>1250</v>
      </c>
    </row>
    <row r="1113" spans="5:13" ht="15.75" customHeight="1" x14ac:dyDescent="0.15">
      <c r="E1113" s="6" t="s">
        <v>1178</v>
      </c>
      <c r="F1113" s="6" t="s">
        <v>1241</v>
      </c>
      <c r="G1113" s="6" t="s">
        <v>1250</v>
      </c>
    </row>
    <row r="1114" spans="5:13" ht="15.75" customHeight="1" x14ac:dyDescent="0.15">
      <c r="E1114" s="6" t="s">
        <v>1179</v>
      </c>
      <c r="F1114" s="6" t="s">
        <v>1241</v>
      </c>
      <c r="G1114" s="6" t="s">
        <v>1250</v>
      </c>
    </row>
    <row r="1115" spans="5:13" ht="15.75" customHeight="1" x14ac:dyDescent="0.15">
      <c r="E1115" s="6" t="s">
        <v>1180</v>
      </c>
      <c r="F1115" s="6" t="s">
        <v>1241</v>
      </c>
      <c r="G1115" s="6" t="s">
        <v>1250</v>
      </c>
    </row>
    <row r="1116" spans="5:13" s="9" customFormat="1" ht="15.75" customHeight="1" x14ac:dyDescent="0.15">
      <c r="E1116" s="9" t="s">
        <v>1181</v>
      </c>
      <c r="F1116" s="9" t="s">
        <v>1241</v>
      </c>
      <c r="G1116" s="9" t="s">
        <v>1251</v>
      </c>
      <c r="H1116" s="9">
        <v>50</v>
      </c>
      <c r="I1116" s="9" t="s">
        <v>1266</v>
      </c>
      <c r="J1116" s="9">
        <v>3.5</v>
      </c>
      <c r="K1116" s="9">
        <v>1</v>
      </c>
      <c r="L1116" s="9">
        <v>2</v>
      </c>
      <c r="M1116" s="9" t="s">
        <v>1250</v>
      </c>
    </row>
    <row r="1117" spans="5:13" ht="15.75" customHeight="1" x14ac:dyDescent="0.15">
      <c r="E1117" s="6" t="s">
        <v>1182</v>
      </c>
      <c r="F1117" s="6" t="s">
        <v>1241</v>
      </c>
      <c r="G1117" s="6" t="s">
        <v>1251</v>
      </c>
    </row>
    <row r="1118" spans="5:13" ht="15.75" customHeight="1" x14ac:dyDescent="0.15">
      <c r="E1118" s="6" t="s">
        <v>1183</v>
      </c>
      <c r="F1118" s="6" t="s">
        <v>1241</v>
      </c>
      <c r="G1118" s="6" t="s">
        <v>1251</v>
      </c>
    </row>
    <row r="1119" spans="5:13" ht="15.75" customHeight="1" x14ac:dyDescent="0.15">
      <c r="E1119" s="6" t="s">
        <v>1184</v>
      </c>
      <c r="F1119" s="6" t="s">
        <v>1241</v>
      </c>
      <c r="G1119" s="6" t="s">
        <v>1251</v>
      </c>
    </row>
    <row r="1120" spans="5:13" ht="15.75" customHeight="1" x14ac:dyDescent="0.15">
      <c r="E1120" s="6" t="s">
        <v>1185</v>
      </c>
      <c r="F1120" s="6" t="s">
        <v>1245</v>
      </c>
      <c r="G1120" s="6" t="s">
        <v>1251</v>
      </c>
    </row>
    <row r="1121" spans="5:13" ht="15.75" customHeight="1" x14ac:dyDescent="0.15">
      <c r="E1121" s="6" t="s">
        <v>1186</v>
      </c>
      <c r="F1121" s="6" t="s">
        <v>1241</v>
      </c>
      <c r="G1121" s="6" t="s">
        <v>1251</v>
      </c>
    </row>
    <row r="1122" spans="5:13" ht="15.75" customHeight="1" x14ac:dyDescent="0.15">
      <c r="E1122" s="6" t="s">
        <v>1187</v>
      </c>
      <c r="F1122" s="6" t="s">
        <v>1245</v>
      </c>
      <c r="G1122" s="6" t="s">
        <v>1251</v>
      </c>
    </row>
    <row r="1123" spans="5:13" ht="15.75" customHeight="1" x14ac:dyDescent="0.15">
      <c r="E1123" s="6" t="s">
        <v>1188</v>
      </c>
      <c r="F1123" s="6" t="s">
        <v>1245</v>
      </c>
      <c r="G1123" s="6" t="s">
        <v>1251</v>
      </c>
    </row>
    <row r="1124" spans="5:13" ht="15.75" customHeight="1" x14ac:dyDescent="0.15">
      <c r="E1124" s="6" t="s">
        <v>1189</v>
      </c>
      <c r="F1124" s="6" t="s">
        <v>1241</v>
      </c>
      <c r="G1124" s="6" t="s">
        <v>1251</v>
      </c>
    </row>
    <row r="1125" spans="5:13" ht="15.75" customHeight="1" x14ac:dyDescent="0.15">
      <c r="E1125" s="6" t="s">
        <v>1190</v>
      </c>
      <c r="F1125" s="6" t="s">
        <v>1241</v>
      </c>
      <c r="G1125" s="6" t="s">
        <v>1251</v>
      </c>
    </row>
    <row r="1126" spans="5:13" ht="15.75" customHeight="1" x14ac:dyDescent="0.15">
      <c r="E1126" s="6" t="s">
        <v>1191</v>
      </c>
      <c r="F1126" s="6" t="s">
        <v>1241</v>
      </c>
      <c r="G1126" s="6" t="s">
        <v>1250</v>
      </c>
    </row>
    <row r="1127" spans="5:13" ht="15.75" customHeight="1" x14ac:dyDescent="0.15">
      <c r="E1127" s="6" t="s">
        <v>1192</v>
      </c>
      <c r="F1127" s="6" t="s">
        <v>1241</v>
      </c>
      <c r="G1127" s="6" t="s">
        <v>1250</v>
      </c>
    </row>
    <row r="1128" spans="5:13" ht="15.75" customHeight="1" x14ac:dyDescent="0.15">
      <c r="E1128" s="6" t="s">
        <v>1193</v>
      </c>
      <c r="F1128" s="6" t="s">
        <v>1241</v>
      </c>
      <c r="G1128" s="6" t="s">
        <v>1250</v>
      </c>
    </row>
    <row r="1129" spans="5:13" ht="15.75" customHeight="1" x14ac:dyDescent="0.15">
      <c r="E1129" s="6" t="s">
        <v>1194</v>
      </c>
      <c r="F1129" s="6" t="s">
        <v>1241</v>
      </c>
      <c r="G1129" s="6" t="s">
        <v>1250</v>
      </c>
    </row>
    <row r="1130" spans="5:13" ht="15.75" customHeight="1" x14ac:dyDescent="0.15">
      <c r="E1130" s="6" t="s">
        <v>1195</v>
      </c>
      <c r="F1130" s="6" t="s">
        <v>1241</v>
      </c>
      <c r="G1130" s="6" t="s">
        <v>1250</v>
      </c>
    </row>
    <row r="1131" spans="5:13" ht="15.75" customHeight="1" x14ac:dyDescent="0.15">
      <c r="E1131" s="6" t="s">
        <v>1196</v>
      </c>
      <c r="F1131" s="6" t="s">
        <v>1241</v>
      </c>
      <c r="G1131" s="6" t="s">
        <v>1250</v>
      </c>
    </row>
    <row r="1132" spans="5:13" ht="15.75" customHeight="1" x14ac:dyDescent="0.15">
      <c r="E1132" s="6" t="s">
        <v>1197</v>
      </c>
      <c r="F1132" s="6" t="s">
        <v>1241</v>
      </c>
      <c r="G1132" s="6" t="s">
        <v>1250</v>
      </c>
    </row>
    <row r="1133" spans="5:13" ht="15.75" customHeight="1" x14ac:dyDescent="0.15">
      <c r="E1133" s="6" t="s">
        <v>1198</v>
      </c>
      <c r="F1133" s="6" t="s">
        <v>1241</v>
      </c>
      <c r="G1133" s="6" t="s">
        <v>1250</v>
      </c>
    </row>
    <row r="1134" spans="5:13" ht="15.75" customHeight="1" x14ac:dyDescent="0.15">
      <c r="E1134" s="6" t="s">
        <v>1199</v>
      </c>
      <c r="F1134" s="6" t="s">
        <v>1245</v>
      </c>
      <c r="G1134" s="6" t="s">
        <v>1250</v>
      </c>
    </row>
    <row r="1135" spans="5:13" ht="15.75" customHeight="1" x14ac:dyDescent="0.15">
      <c r="E1135" s="6" t="s">
        <v>1200</v>
      </c>
      <c r="F1135" s="6" t="s">
        <v>1241</v>
      </c>
      <c r="G1135" s="6" t="s">
        <v>1250</v>
      </c>
    </row>
    <row r="1136" spans="5:13" s="9" customFormat="1" ht="15.75" customHeight="1" x14ac:dyDescent="0.15">
      <c r="E1136" s="9" t="s">
        <v>1201</v>
      </c>
      <c r="F1136" s="9" t="s">
        <v>1241</v>
      </c>
      <c r="G1136" s="9" t="s">
        <v>1250</v>
      </c>
      <c r="H1136" s="9">
        <v>50</v>
      </c>
      <c r="I1136" s="9" t="s">
        <v>1266</v>
      </c>
      <c r="J1136" s="9">
        <v>1.5</v>
      </c>
      <c r="K1136" s="9">
        <v>1</v>
      </c>
      <c r="L1136" s="9">
        <v>1</v>
      </c>
      <c r="M1136" s="9" t="s">
        <v>1250</v>
      </c>
    </row>
    <row r="1137" spans="5:13" ht="15.75" customHeight="1" x14ac:dyDescent="0.15">
      <c r="E1137" s="6" t="s">
        <v>1202</v>
      </c>
      <c r="F1137" s="6" t="s">
        <v>1241</v>
      </c>
      <c r="G1137" s="6" t="s">
        <v>1250</v>
      </c>
    </row>
    <row r="1138" spans="5:13" ht="15.75" customHeight="1" x14ac:dyDescent="0.15">
      <c r="E1138" s="6" t="s">
        <v>1203</v>
      </c>
      <c r="F1138" s="6" t="s">
        <v>1241</v>
      </c>
      <c r="G1138" s="6" t="s">
        <v>1250</v>
      </c>
    </row>
    <row r="1139" spans="5:13" ht="15.75" customHeight="1" x14ac:dyDescent="0.15">
      <c r="E1139" s="6" t="s">
        <v>1204</v>
      </c>
      <c r="F1139" s="6" t="s">
        <v>1241</v>
      </c>
      <c r="G1139" s="6" t="s">
        <v>1250</v>
      </c>
    </row>
    <row r="1140" spans="5:13" ht="15.75" customHeight="1" x14ac:dyDescent="0.15">
      <c r="E1140" s="6" t="s">
        <v>1205</v>
      </c>
      <c r="F1140" s="6" t="s">
        <v>1241</v>
      </c>
      <c r="G1140" s="6" t="s">
        <v>1250</v>
      </c>
    </row>
    <row r="1141" spans="5:13" ht="15.75" customHeight="1" x14ac:dyDescent="0.15">
      <c r="E1141" s="6" t="s">
        <v>1206</v>
      </c>
      <c r="F1141" s="6" t="s">
        <v>1241</v>
      </c>
      <c r="G1141" s="6" t="s">
        <v>1250</v>
      </c>
    </row>
    <row r="1142" spans="5:13" ht="15.75" customHeight="1" x14ac:dyDescent="0.15">
      <c r="E1142" s="6" t="s">
        <v>1207</v>
      </c>
      <c r="F1142" s="6" t="s">
        <v>1241</v>
      </c>
      <c r="G1142" s="6" t="s">
        <v>1250</v>
      </c>
    </row>
    <row r="1143" spans="5:13" ht="15.75" customHeight="1" x14ac:dyDescent="0.15">
      <c r="E1143" s="6" t="s">
        <v>1208</v>
      </c>
      <c r="F1143" s="6" t="s">
        <v>1241</v>
      </c>
      <c r="G1143" s="6" t="s">
        <v>1250</v>
      </c>
    </row>
    <row r="1144" spans="5:13" ht="15.75" customHeight="1" x14ac:dyDescent="0.15">
      <c r="E1144" s="6" t="s">
        <v>1209</v>
      </c>
      <c r="F1144" s="6" t="s">
        <v>1241</v>
      </c>
      <c r="G1144" s="6" t="s">
        <v>1250</v>
      </c>
    </row>
    <row r="1145" spans="5:13" ht="15.75" customHeight="1" x14ac:dyDescent="0.15">
      <c r="E1145" s="6" t="s">
        <v>1210</v>
      </c>
      <c r="F1145" s="6" t="s">
        <v>1241</v>
      </c>
      <c r="G1145" s="6" t="s">
        <v>1250</v>
      </c>
    </row>
    <row r="1146" spans="5:13" ht="15.75" customHeight="1" x14ac:dyDescent="0.15">
      <c r="E1146" s="6" t="s">
        <v>1211</v>
      </c>
      <c r="F1146" s="6" t="s">
        <v>1241</v>
      </c>
      <c r="G1146" s="6" t="s">
        <v>1251</v>
      </c>
    </row>
    <row r="1147" spans="5:13" ht="15.75" customHeight="1" x14ac:dyDescent="0.15">
      <c r="E1147" s="6" t="s">
        <v>1212</v>
      </c>
      <c r="F1147" s="6" t="s">
        <v>1241</v>
      </c>
      <c r="G1147" s="6" t="s">
        <v>1251</v>
      </c>
    </row>
    <row r="1148" spans="5:13" ht="15.75" customHeight="1" x14ac:dyDescent="0.15">
      <c r="E1148" s="6" t="s">
        <v>1213</v>
      </c>
      <c r="F1148" s="6" t="s">
        <v>1241</v>
      </c>
      <c r="G1148" s="6" t="s">
        <v>1251</v>
      </c>
    </row>
    <row r="1149" spans="5:13" ht="15.75" customHeight="1" x14ac:dyDescent="0.15">
      <c r="E1149" s="6" t="s">
        <v>1214</v>
      </c>
      <c r="F1149" s="6" t="s">
        <v>1241</v>
      </c>
      <c r="G1149" s="6" t="s">
        <v>1251</v>
      </c>
    </row>
    <row r="1150" spans="5:13" ht="15.75" customHeight="1" x14ac:dyDescent="0.15">
      <c r="E1150" s="6" t="s">
        <v>1215</v>
      </c>
      <c r="F1150" s="6" t="s">
        <v>1241</v>
      </c>
      <c r="G1150" s="6" t="s">
        <v>1251</v>
      </c>
    </row>
    <row r="1151" spans="5:13" ht="15.75" customHeight="1" x14ac:dyDescent="0.15">
      <c r="E1151" s="6" t="s">
        <v>1216</v>
      </c>
      <c r="F1151" s="6" t="s">
        <v>1241</v>
      </c>
      <c r="G1151" s="6" t="s">
        <v>1251</v>
      </c>
      <c r="M1151" s="6"/>
    </row>
    <row r="1152" spans="5:13" ht="15.75" customHeight="1" x14ac:dyDescent="0.15">
      <c r="E1152" s="6" t="s">
        <v>1217</v>
      </c>
      <c r="F1152" s="6" t="s">
        <v>1241</v>
      </c>
      <c r="G1152" s="6" t="s">
        <v>1251</v>
      </c>
    </row>
    <row r="1153" spans="5:13" ht="15.75" customHeight="1" x14ac:dyDescent="0.15">
      <c r="E1153" s="6" t="s">
        <v>1218</v>
      </c>
      <c r="F1153" s="6" t="s">
        <v>1241</v>
      </c>
      <c r="G1153" s="6" t="s">
        <v>1251</v>
      </c>
    </row>
    <row r="1154" spans="5:13" ht="15.75" customHeight="1" x14ac:dyDescent="0.15">
      <c r="E1154" s="6" t="s">
        <v>1219</v>
      </c>
      <c r="F1154" s="6" t="s">
        <v>1241</v>
      </c>
      <c r="G1154" s="6" t="s">
        <v>1251</v>
      </c>
    </row>
    <row r="1155" spans="5:13" ht="15.75" customHeight="1" x14ac:dyDescent="0.15">
      <c r="E1155" s="6" t="s">
        <v>1220</v>
      </c>
      <c r="F1155" s="6" t="s">
        <v>1245</v>
      </c>
      <c r="G1155" s="6" t="s">
        <v>1251</v>
      </c>
    </row>
    <row r="1156" spans="5:13" s="9" customFormat="1" ht="15.75" customHeight="1" x14ac:dyDescent="0.15">
      <c r="E1156" s="9" t="s">
        <v>1221</v>
      </c>
      <c r="F1156" s="9" t="s">
        <v>1241</v>
      </c>
      <c r="G1156" s="9" t="s">
        <v>1251</v>
      </c>
      <c r="H1156" s="9">
        <v>37</v>
      </c>
      <c r="I1156" s="9" t="s">
        <v>1267</v>
      </c>
      <c r="J1156" s="9">
        <v>3.5</v>
      </c>
      <c r="K1156" s="9">
        <v>3</v>
      </c>
      <c r="L1156" s="9">
        <v>2</v>
      </c>
      <c r="M1156" s="9" t="s">
        <v>1250</v>
      </c>
    </row>
    <row r="1157" spans="5:13" ht="15.75" customHeight="1" x14ac:dyDescent="0.15">
      <c r="E1157" s="6" t="s">
        <v>1222</v>
      </c>
      <c r="F1157" s="6" t="s">
        <v>1241</v>
      </c>
      <c r="G1157" s="6" t="s">
        <v>1251</v>
      </c>
    </row>
    <row r="1158" spans="5:13" ht="15.75" customHeight="1" x14ac:dyDescent="0.15">
      <c r="E1158" s="6" t="s">
        <v>1223</v>
      </c>
      <c r="F1158" s="6" t="s">
        <v>1241</v>
      </c>
      <c r="G1158" s="6" t="s">
        <v>1251</v>
      </c>
    </row>
    <row r="1159" spans="5:13" ht="15.75" customHeight="1" x14ac:dyDescent="0.15">
      <c r="E1159" s="6" t="s">
        <v>1224</v>
      </c>
      <c r="F1159" s="6" t="s">
        <v>1241</v>
      </c>
      <c r="G1159" s="6" t="s">
        <v>1251</v>
      </c>
    </row>
    <row r="1160" spans="5:13" ht="15.75" customHeight="1" x14ac:dyDescent="0.15">
      <c r="E1160" s="6" t="s">
        <v>1225</v>
      </c>
      <c r="F1160" s="6" t="s">
        <v>1241</v>
      </c>
      <c r="G1160" s="6" t="s">
        <v>1251</v>
      </c>
    </row>
    <row r="1161" spans="5:13" ht="15.75" customHeight="1" x14ac:dyDescent="0.15">
      <c r="E1161" s="6" t="s">
        <v>1226</v>
      </c>
      <c r="F1161" s="6" t="s">
        <v>1245</v>
      </c>
      <c r="G1161" s="6" t="s">
        <v>1251</v>
      </c>
    </row>
    <row r="1162" spans="5:13" ht="15.75" customHeight="1" x14ac:dyDescent="0.15">
      <c r="E1162" s="6" t="s">
        <v>1227</v>
      </c>
      <c r="F1162" s="6" t="s">
        <v>1241</v>
      </c>
      <c r="G1162" s="6" t="s">
        <v>1251</v>
      </c>
    </row>
    <row r="1163" spans="5:13" ht="15.75" customHeight="1" x14ac:dyDescent="0.15">
      <c r="E1163" s="6" t="s">
        <v>1228</v>
      </c>
      <c r="F1163" s="6" t="s">
        <v>1241</v>
      </c>
      <c r="G1163" s="6" t="s">
        <v>1251</v>
      </c>
    </row>
    <row r="1164" spans="5:13" ht="15.75" customHeight="1" x14ac:dyDescent="0.15">
      <c r="E1164" s="6" t="s">
        <v>1229</v>
      </c>
      <c r="F1164" s="6" t="s">
        <v>1245</v>
      </c>
      <c r="G1164" s="6" t="s">
        <v>1251</v>
      </c>
    </row>
    <row r="1165" spans="5:13" ht="15.75" customHeight="1" x14ac:dyDescent="0.15">
      <c r="E1165" s="6" t="s">
        <v>1230</v>
      </c>
      <c r="F1165" s="6" t="s">
        <v>1241</v>
      </c>
      <c r="G1165" s="6" t="s">
        <v>1251</v>
      </c>
    </row>
    <row r="1166" spans="5:13" ht="15.75" customHeight="1" x14ac:dyDescent="0.15">
      <c r="E1166" s="6" t="s">
        <v>1231</v>
      </c>
      <c r="F1166" s="6" t="s">
        <v>1241</v>
      </c>
      <c r="G1166" s="6" t="s">
        <v>1250</v>
      </c>
    </row>
    <row r="1167" spans="5:13" ht="15.75" customHeight="1" x14ac:dyDescent="0.15">
      <c r="E1167" s="6" t="s">
        <v>1232</v>
      </c>
      <c r="F1167" s="6" t="s">
        <v>1241</v>
      </c>
      <c r="G1167" s="6" t="s">
        <v>1250</v>
      </c>
    </row>
    <row r="1168" spans="5:13" ht="15.75" customHeight="1" x14ac:dyDescent="0.15">
      <c r="E1168" s="6" t="s">
        <v>1233</v>
      </c>
      <c r="F1168" s="6" t="s">
        <v>1241</v>
      </c>
      <c r="G1168" s="6" t="s">
        <v>1250</v>
      </c>
    </row>
    <row r="1169" spans="5:7" ht="15.75" customHeight="1" x14ac:dyDescent="0.15">
      <c r="E1169" s="6" t="s">
        <v>1234</v>
      </c>
      <c r="F1169" s="6" t="s">
        <v>1241</v>
      </c>
      <c r="G1169" s="6" t="s">
        <v>1250</v>
      </c>
    </row>
    <row r="1170" spans="5:7" ht="15.75" customHeight="1" x14ac:dyDescent="0.15">
      <c r="E1170" s="6" t="s">
        <v>1235</v>
      </c>
      <c r="F1170" s="6" t="s">
        <v>1245</v>
      </c>
      <c r="G1170" s="6" t="s">
        <v>1250</v>
      </c>
    </row>
    <row r="1171" spans="5:7" ht="15.75" customHeight="1" x14ac:dyDescent="0.15">
      <c r="E1171" s="6" t="s">
        <v>1236</v>
      </c>
      <c r="F1171" s="6" t="s">
        <v>1253</v>
      </c>
      <c r="G1171" s="6" t="s">
        <v>1250</v>
      </c>
    </row>
    <row r="1172" spans="5:7" ht="15.75" customHeight="1" x14ac:dyDescent="0.15">
      <c r="E1172" s="6" t="s">
        <v>1237</v>
      </c>
      <c r="F1172" s="6" t="s">
        <v>1241</v>
      </c>
      <c r="G1172" s="6" t="s">
        <v>1250</v>
      </c>
    </row>
    <row r="1173" spans="5:7" ht="15.75" customHeight="1" x14ac:dyDescent="0.15">
      <c r="E1173" s="6" t="s">
        <v>1238</v>
      </c>
      <c r="F1173" s="6" t="s">
        <v>1241</v>
      </c>
      <c r="G1173" s="6" t="s">
        <v>1250</v>
      </c>
    </row>
    <row r="1174" spans="5:7" ht="15.75" customHeight="1" x14ac:dyDescent="0.15">
      <c r="E1174" s="6" t="s">
        <v>1239</v>
      </c>
      <c r="F1174" s="6" t="s">
        <v>1241</v>
      </c>
      <c r="G1174" s="6" t="s">
        <v>1250</v>
      </c>
    </row>
    <row r="1175" spans="5:7" ht="15.75" customHeight="1" x14ac:dyDescent="0.15">
      <c r="E1175" s="6" t="s">
        <v>1240</v>
      </c>
      <c r="F1175" s="6" t="s">
        <v>1245</v>
      </c>
      <c r="G1175" s="6" t="s">
        <v>1250</v>
      </c>
    </row>
    <row r="1176" spans="5:7" ht="15.75" customHeight="1" x14ac:dyDescent="0.15">
      <c r="E1176" s="6"/>
      <c r="F1176" s="6"/>
    </row>
    <row r="1177" spans="5:7" ht="15.75" customHeight="1" x14ac:dyDescent="0.15">
      <c r="E1177" s="6"/>
      <c r="F1177" s="6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DU22"/>
  <sheetViews>
    <sheetView workbookViewId="0">
      <pane ySplit="1" topLeftCell="A2" activePane="bottomLeft" state="frozen"/>
      <selection pane="bottomLeft" activeCell="B3" sqref="B3"/>
    </sheetView>
  </sheetViews>
  <sheetFormatPr baseColWidth="10" defaultColWidth="12.6640625" defaultRowHeight="15.75" customHeight="1" x14ac:dyDescent="0.15"/>
  <cols>
    <col min="1" max="2" width="18.83203125" customWidth="1"/>
    <col min="3" max="3" width="47.1640625" customWidth="1"/>
    <col min="4" max="4" width="47.33203125" customWidth="1"/>
    <col min="5" max="5" width="48.5" customWidth="1"/>
    <col min="6" max="6" width="48.6640625" customWidth="1"/>
    <col min="7" max="7" width="47.6640625" customWidth="1"/>
    <col min="8" max="8" width="47.83203125" customWidth="1"/>
    <col min="9" max="9" width="47.5" customWidth="1"/>
    <col min="10" max="10" width="49.1640625" customWidth="1"/>
    <col min="11" max="11" width="47.33203125" customWidth="1"/>
    <col min="12" max="13" width="47.83203125" customWidth="1"/>
    <col min="14" max="14" width="47.5" customWidth="1"/>
    <col min="15" max="15" width="46.6640625" customWidth="1"/>
    <col min="16" max="16" width="48.1640625" customWidth="1"/>
    <col min="17" max="17" width="47.33203125" customWidth="1"/>
    <col min="18" max="18" width="47" customWidth="1"/>
    <col min="19" max="19" width="48" customWidth="1"/>
    <col min="20" max="20" width="48.1640625" customWidth="1"/>
    <col min="21" max="21" width="47.5" customWidth="1"/>
    <col min="22" max="22" width="48.1640625" customWidth="1"/>
    <col min="23" max="23" width="47.6640625" customWidth="1"/>
    <col min="24" max="24" width="47" customWidth="1"/>
    <col min="25" max="25" width="48.33203125" customWidth="1"/>
    <col min="26" max="27" width="47.6640625" customWidth="1"/>
    <col min="28" max="28" width="49.1640625" customWidth="1"/>
    <col min="29" max="30" width="48.6640625" customWidth="1"/>
    <col min="31" max="31" width="46.1640625" customWidth="1"/>
    <col min="32" max="32" width="48.1640625" customWidth="1"/>
    <col min="33" max="33" width="47.33203125" customWidth="1"/>
    <col min="34" max="34" width="47.5" customWidth="1"/>
    <col min="35" max="35" width="72.6640625" customWidth="1"/>
    <col min="36" max="37" width="48.1640625" customWidth="1"/>
    <col min="38" max="38" width="47.1640625" customWidth="1"/>
    <col min="39" max="39" width="48.5" customWidth="1"/>
    <col min="40" max="40" width="48.1640625" customWidth="1"/>
    <col min="41" max="41" width="46" customWidth="1"/>
    <col min="42" max="42" width="47.33203125" customWidth="1"/>
    <col min="43" max="43" width="47.6640625" customWidth="1"/>
    <col min="44" max="44" width="48" customWidth="1"/>
    <col min="45" max="45" width="47.1640625" customWidth="1"/>
    <col min="46" max="46" width="47.6640625" customWidth="1"/>
    <col min="47" max="47" width="47.33203125" customWidth="1"/>
    <col min="48" max="48" width="47.5" customWidth="1"/>
    <col min="49" max="49" width="47.1640625" customWidth="1"/>
    <col min="50" max="50" width="47.33203125" customWidth="1"/>
    <col min="51" max="51" width="48.33203125" customWidth="1"/>
    <col min="52" max="52" width="48" customWidth="1"/>
    <col min="53" max="53" width="48.1640625" customWidth="1"/>
    <col min="54" max="54" width="47.1640625" customWidth="1"/>
    <col min="55" max="55" width="48.1640625" customWidth="1"/>
    <col min="56" max="56" width="47" customWidth="1"/>
    <col min="57" max="57" width="47.1640625" customWidth="1"/>
    <col min="58" max="58" width="47.5" customWidth="1"/>
    <col min="59" max="61" width="46" customWidth="1"/>
    <col min="62" max="62" width="47.1640625" customWidth="1"/>
    <col min="63" max="68" width="46" customWidth="1"/>
    <col min="69" max="69" width="47.1640625" customWidth="1"/>
    <col min="70" max="75" width="46" customWidth="1"/>
    <col min="76" max="80" width="47.1640625" customWidth="1"/>
    <col min="81" max="83" width="46" customWidth="1"/>
    <col min="84" max="84" width="46.5" customWidth="1"/>
    <col min="85" max="91" width="46" customWidth="1"/>
    <col min="92" max="92" width="47.1640625" customWidth="1"/>
    <col min="93" max="116" width="46" customWidth="1"/>
    <col min="117" max="125" width="18.83203125" customWidth="1"/>
  </cols>
  <sheetData>
    <row r="1" spans="1:125" ht="15.75" customHeight="1" x14ac:dyDescent="0.15">
      <c r="A1" s="1" t="s">
        <v>0</v>
      </c>
      <c r="B1" s="1" t="s">
        <v>117</v>
      </c>
      <c r="C1" s="1" t="s">
        <v>118</v>
      </c>
      <c r="D1" s="1" t="s">
        <v>119</v>
      </c>
      <c r="E1" s="1" t="s">
        <v>120</v>
      </c>
      <c r="F1" s="1" t="s">
        <v>121</v>
      </c>
      <c r="G1" s="1" t="s">
        <v>122</v>
      </c>
      <c r="H1" s="1" t="s">
        <v>123</v>
      </c>
      <c r="I1" s="1" t="s">
        <v>124</v>
      </c>
      <c r="J1" s="1" t="s">
        <v>125</v>
      </c>
      <c r="K1" s="1" t="s">
        <v>126</v>
      </c>
      <c r="L1" s="1" t="s">
        <v>127</v>
      </c>
      <c r="M1" s="1" t="s">
        <v>128</v>
      </c>
      <c r="N1" s="1" t="s">
        <v>129</v>
      </c>
      <c r="O1" s="1" t="s">
        <v>130</v>
      </c>
      <c r="P1" s="1" t="s">
        <v>131</v>
      </c>
      <c r="Q1" s="1" t="s">
        <v>132</v>
      </c>
      <c r="R1" s="1" t="s">
        <v>133</v>
      </c>
      <c r="S1" s="1" t="s">
        <v>134</v>
      </c>
      <c r="T1" s="1" t="s">
        <v>135</v>
      </c>
      <c r="U1" s="1" t="s">
        <v>136</v>
      </c>
      <c r="V1" s="1" t="s">
        <v>137</v>
      </c>
      <c r="W1" s="1" t="s">
        <v>138</v>
      </c>
      <c r="X1" s="1" t="s">
        <v>139</v>
      </c>
      <c r="Y1" s="1" t="s">
        <v>140</v>
      </c>
      <c r="Z1" s="1" t="s">
        <v>141</v>
      </c>
      <c r="AA1" s="1" t="s">
        <v>142</v>
      </c>
      <c r="AB1" s="1" t="s">
        <v>143</v>
      </c>
      <c r="AC1" s="1" t="s">
        <v>144</v>
      </c>
      <c r="AD1" s="1" t="s">
        <v>145</v>
      </c>
      <c r="AE1" s="1" t="s">
        <v>146</v>
      </c>
      <c r="AF1" s="1" t="s">
        <v>147</v>
      </c>
      <c r="AG1" s="1" t="s">
        <v>148</v>
      </c>
      <c r="AH1" s="1" t="s">
        <v>149</v>
      </c>
      <c r="AI1" s="1" t="s">
        <v>150</v>
      </c>
      <c r="AJ1" s="1" t="s">
        <v>151</v>
      </c>
      <c r="AK1" s="1" t="s">
        <v>152</v>
      </c>
      <c r="AL1" s="1" t="s">
        <v>153</v>
      </c>
      <c r="AM1" s="1" t="s">
        <v>154</v>
      </c>
      <c r="AN1" s="1" t="s">
        <v>155</v>
      </c>
      <c r="AO1" s="1" t="s">
        <v>156</v>
      </c>
      <c r="AP1" s="1" t="s">
        <v>157</v>
      </c>
      <c r="AQ1" s="1" t="s">
        <v>158</v>
      </c>
      <c r="AR1" s="1" t="s">
        <v>159</v>
      </c>
      <c r="AS1" s="1" t="s">
        <v>160</v>
      </c>
      <c r="AT1" s="1" t="s">
        <v>161</v>
      </c>
      <c r="AU1" s="1" t="s">
        <v>162</v>
      </c>
      <c r="AV1" s="1" t="s">
        <v>163</v>
      </c>
      <c r="AW1" s="1" t="s">
        <v>164</v>
      </c>
      <c r="AX1" s="1" t="s">
        <v>165</v>
      </c>
      <c r="AY1" s="1" t="s">
        <v>166</v>
      </c>
      <c r="AZ1" s="1" t="s">
        <v>167</v>
      </c>
      <c r="BA1" s="1" t="s">
        <v>168</v>
      </c>
      <c r="BB1" s="1" t="s">
        <v>169</v>
      </c>
      <c r="BC1" s="1" t="s">
        <v>170</v>
      </c>
      <c r="BD1" s="1" t="s">
        <v>171</v>
      </c>
      <c r="BE1" s="1" t="s">
        <v>172</v>
      </c>
      <c r="BF1" s="1" t="s">
        <v>173</v>
      </c>
      <c r="BG1" s="1" t="s">
        <v>174</v>
      </c>
      <c r="BH1" s="1" t="s">
        <v>175</v>
      </c>
      <c r="BI1" s="1" t="s">
        <v>176</v>
      </c>
      <c r="BJ1" s="1" t="s">
        <v>177</v>
      </c>
      <c r="BK1" s="1" t="s">
        <v>178</v>
      </c>
      <c r="BL1" s="1" t="s">
        <v>179</v>
      </c>
      <c r="BM1" s="1" t="s">
        <v>180</v>
      </c>
      <c r="BN1" s="1" t="s">
        <v>181</v>
      </c>
      <c r="BO1" s="1" t="s">
        <v>182</v>
      </c>
      <c r="BP1" s="1" t="s">
        <v>183</v>
      </c>
      <c r="BQ1" s="1" t="s">
        <v>184</v>
      </c>
      <c r="BR1" s="1" t="s">
        <v>185</v>
      </c>
      <c r="BS1" s="1" t="s">
        <v>186</v>
      </c>
      <c r="BT1" s="1" t="s">
        <v>187</v>
      </c>
      <c r="BU1" s="1" t="s">
        <v>188</v>
      </c>
      <c r="BV1" s="1" t="s">
        <v>189</v>
      </c>
      <c r="BW1" s="1" t="s">
        <v>190</v>
      </c>
      <c r="BX1" s="1" t="s">
        <v>191</v>
      </c>
      <c r="BY1" s="1" t="s">
        <v>192</v>
      </c>
      <c r="BZ1" s="1" t="s">
        <v>193</v>
      </c>
      <c r="CA1" s="1" t="s">
        <v>194</v>
      </c>
      <c r="CB1" s="1" t="s">
        <v>195</v>
      </c>
      <c r="CC1" s="1" t="s">
        <v>196</v>
      </c>
      <c r="CD1" s="1" t="s">
        <v>197</v>
      </c>
      <c r="CE1" s="1" t="s">
        <v>198</v>
      </c>
      <c r="CF1" s="1" t="s">
        <v>199</v>
      </c>
      <c r="CG1" s="1" t="s">
        <v>200</v>
      </c>
      <c r="CH1" s="1" t="s">
        <v>201</v>
      </c>
      <c r="CI1" s="1" t="s">
        <v>202</v>
      </c>
      <c r="CJ1" s="1" t="s">
        <v>203</v>
      </c>
      <c r="CK1" s="1" t="s">
        <v>204</v>
      </c>
      <c r="CL1" s="1" t="s">
        <v>205</v>
      </c>
      <c r="CM1" s="1" t="s">
        <v>206</v>
      </c>
      <c r="CN1" s="1" t="s">
        <v>207</v>
      </c>
      <c r="CO1" s="1" t="s">
        <v>208</v>
      </c>
      <c r="CP1" s="1" t="s">
        <v>209</v>
      </c>
      <c r="CQ1" s="1" t="s">
        <v>210</v>
      </c>
      <c r="CR1" s="1" t="s">
        <v>211</v>
      </c>
      <c r="CS1" s="1" t="s">
        <v>212</v>
      </c>
      <c r="CT1" s="1" t="s">
        <v>213</v>
      </c>
      <c r="CU1" s="1" t="s">
        <v>214</v>
      </c>
      <c r="CV1" s="1" t="s">
        <v>215</v>
      </c>
      <c r="CW1" s="1" t="s">
        <v>216</v>
      </c>
      <c r="CX1" s="1" t="s">
        <v>217</v>
      </c>
      <c r="CY1" s="1" t="s">
        <v>218</v>
      </c>
      <c r="CZ1" s="1" t="s">
        <v>219</v>
      </c>
      <c r="DA1" s="1" t="s">
        <v>220</v>
      </c>
      <c r="DB1" s="1" t="s">
        <v>221</v>
      </c>
      <c r="DC1" s="1" t="s">
        <v>222</v>
      </c>
      <c r="DD1" s="1" t="s">
        <v>223</v>
      </c>
      <c r="DE1" s="1" t="s">
        <v>224</v>
      </c>
      <c r="DF1" s="1" t="s">
        <v>225</v>
      </c>
      <c r="DG1" s="1" t="s">
        <v>226</v>
      </c>
      <c r="DH1" s="1" t="s">
        <v>227</v>
      </c>
      <c r="DI1" s="1" t="s">
        <v>228</v>
      </c>
      <c r="DJ1" s="1" t="s">
        <v>229</v>
      </c>
      <c r="DK1" s="1" t="s">
        <v>230</v>
      </c>
      <c r="DL1" s="1" t="s">
        <v>231</v>
      </c>
      <c r="DM1" s="1" t="s">
        <v>232</v>
      </c>
    </row>
    <row r="2" spans="1:125" ht="15.75" customHeight="1" x14ac:dyDescent="0.15">
      <c r="A2" s="2">
        <v>45362.737177673611</v>
      </c>
      <c r="B2" s="1" t="s">
        <v>112</v>
      </c>
      <c r="C2" s="1" t="s">
        <v>112</v>
      </c>
      <c r="D2" s="1" t="s">
        <v>112</v>
      </c>
      <c r="E2" s="1" t="s">
        <v>116</v>
      </c>
      <c r="F2" s="1" t="s">
        <v>116</v>
      </c>
      <c r="G2" s="1" t="s">
        <v>112</v>
      </c>
      <c r="H2" s="1" t="s">
        <v>112</v>
      </c>
      <c r="I2" s="1" t="s">
        <v>112</v>
      </c>
      <c r="J2" s="1" t="s">
        <v>233</v>
      </c>
      <c r="K2" s="1" t="s">
        <v>114</v>
      </c>
      <c r="L2" s="1" t="s">
        <v>112</v>
      </c>
      <c r="M2" s="1" t="s">
        <v>112</v>
      </c>
      <c r="N2" s="1" t="s">
        <v>112</v>
      </c>
      <c r="O2" s="1" t="s">
        <v>112</v>
      </c>
      <c r="P2" s="1" t="s">
        <v>112</v>
      </c>
      <c r="Q2" s="1" t="s">
        <v>112</v>
      </c>
      <c r="R2" s="1" t="s">
        <v>112</v>
      </c>
      <c r="S2" s="1" t="s">
        <v>112</v>
      </c>
      <c r="T2" s="1" t="s">
        <v>116</v>
      </c>
      <c r="U2" s="1" t="s">
        <v>112</v>
      </c>
      <c r="V2" s="1" t="s">
        <v>112</v>
      </c>
      <c r="W2" s="1" t="s">
        <v>114</v>
      </c>
      <c r="X2" s="1" t="s">
        <v>114</v>
      </c>
      <c r="Y2" s="1" t="s">
        <v>114</v>
      </c>
      <c r="AA2" s="1" t="s">
        <v>114</v>
      </c>
      <c r="AB2" s="1" t="s">
        <v>234</v>
      </c>
      <c r="AC2" s="1" t="s">
        <v>112</v>
      </c>
      <c r="AD2" s="1" t="s">
        <v>116</v>
      </c>
      <c r="AE2" s="1" t="s">
        <v>114</v>
      </c>
      <c r="AF2" s="1" t="s">
        <v>116</v>
      </c>
      <c r="AG2" s="1" t="s">
        <v>112</v>
      </c>
      <c r="AH2" s="1" t="s">
        <v>112</v>
      </c>
      <c r="AI2" s="1" t="s">
        <v>112</v>
      </c>
      <c r="AJ2" s="1" t="s">
        <v>112</v>
      </c>
      <c r="AK2" s="1" t="s">
        <v>116</v>
      </c>
      <c r="AL2" s="1" t="s">
        <v>112</v>
      </c>
      <c r="AM2" s="1" t="s">
        <v>116</v>
      </c>
      <c r="AN2" s="1" t="s">
        <v>112</v>
      </c>
      <c r="AO2" s="1" t="s">
        <v>114</v>
      </c>
      <c r="AP2" s="1" t="s">
        <v>112</v>
      </c>
      <c r="AQ2" s="1" t="s">
        <v>114</v>
      </c>
      <c r="AR2" s="1" t="s">
        <v>112</v>
      </c>
      <c r="AS2" s="1" t="s">
        <v>114</v>
      </c>
      <c r="AT2" s="1" t="s">
        <v>112</v>
      </c>
      <c r="AU2" s="1" t="s">
        <v>112</v>
      </c>
      <c r="AV2" s="1" t="s">
        <v>112</v>
      </c>
      <c r="AW2" s="1" t="s">
        <v>112</v>
      </c>
      <c r="AX2" s="1" t="s">
        <v>112</v>
      </c>
      <c r="AY2" s="1" t="s">
        <v>116</v>
      </c>
      <c r="AZ2" s="1" t="s">
        <v>114</v>
      </c>
      <c r="BA2" s="1" t="s">
        <v>233</v>
      </c>
      <c r="BB2" s="1" t="s">
        <v>114</v>
      </c>
      <c r="BC2" s="1" t="s">
        <v>114</v>
      </c>
      <c r="BD2" s="1" t="s">
        <v>112</v>
      </c>
      <c r="BE2" s="1" t="s">
        <v>112</v>
      </c>
      <c r="BF2" s="1" t="s">
        <v>112</v>
      </c>
      <c r="BG2" s="1" t="s">
        <v>114</v>
      </c>
      <c r="BH2" s="1" t="s">
        <v>112</v>
      </c>
      <c r="BI2" s="1" t="s">
        <v>112</v>
      </c>
      <c r="BJ2" s="1" t="s">
        <v>112</v>
      </c>
      <c r="BK2" s="1" t="s">
        <v>112</v>
      </c>
      <c r="BL2" s="1" t="s">
        <v>112</v>
      </c>
      <c r="BM2" s="1" t="s">
        <v>112</v>
      </c>
      <c r="BN2" s="1" t="s">
        <v>112</v>
      </c>
      <c r="BO2" s="1" t="s">
        <v>114</v>
      </c>
      <c r="BP2" s="1" t="s">
        <v>112</v>
      </c>
      <c r="BQ2" s="1" t="s">
        <v>112</v>
      </c>
      <c r="BR2" s="1" t="s">
        <v>112</v>
      </c>
      <c r="BS2" s="1" t="s">
        <v>112</v>
      </c>
      <c r="BT2" s="1" t="s">
        <v>112</v>
      </c>
      <c r="BU2" s="1" t="s">
        <v>112</v>
      </c>
      <c r="BV2" s="1" t="s">
        <v>112</v>
      </c>
      <c r="BW2" s="1" t="s">
        <v>112</v>
      </c>
      <c r="BX2" s="1" t="s">
        <v>112</v>
      </c>
      <c r="BY2" s="1" t="s">
        <v>112</v>
      </c>
      <c r="BZ2" s="1" t="s">
        <v>112</v>
      </c>
      <c r="CA2" s="1" t="s">
        <v>112</v>
      </c>
      <c r="CB2" s="1" t="s">
        <v>112</v>
      </c>
      <c r="CC2" s="1" t="s">
        <v>112</v>
      </c>
      <c r="CD2" s="1" t="s">
        <v>112</v>
      </c>
      <c r="CE2" s="1" t="s">
        <v>112</v>
      </c>
      <c r="CF2" s="1" t="s">
        <v>233</v>
      </c>
      <c r="CG2" s="1" t="s">
        <v>112</v>
      </c>
      <c r="CH2" s="1" t="s">
        <v>112</v>
      </c>
      <c r="CI2" s="1" t="s">
        <v>114</v>
      </c>
      <c r="CJ2" s="1" t="s">
        <v>112</v>
      </c>
      <c r="CK2" s="1" t="s">
        <v>112</v>
      </c>
      <c r="CL2" s="1" t="s">
        <v>114</v>
      </c>
      <c r="CM2" s="1" t="s">
        <v>112</v>
      </c>
      <c r="CN2" s="1" t="s">
        <v>116</v>
      </c>
      <c r="CO2" s="1" t="s">
        <v>112</v>
      </c>
      <c r="CP2" s="1" t="s">
        <v>112</v>
      </c>
      <c r="CQ2" s="1" t="s">
        <v>112</v>
      </c>
      <c r="CR2" s="1" t="s">
        <v>112</v>
      </c>
      <c r="CS2" s="1" t="s">
        <v>112</v>
      </c>
      <c r="CT2" s="1" t="s">
        <v>112</v>
      </c>
      <c r="CU2" s="1" t="s">
        <v>112</v>
      </c>
      <c r="CV2" s="1" t="s">
        <v>112</v>
      </c>
      <c r="CW2" s="1" t="s">
        <v>112</v>
      </c>
      <c r="CX2" s="1" t="s">
        <v>114</v>
      </c>
      <c r="CY2" s="1" t="s">
        <v>112</v>
      </c>
      <c r="CZ2" s="1" t="s">
        <v>112</v>
      </c>
      <c r="DA2" s="1" t="s">
        <v>112</v>
      </c>
      <c r="DB2" s="1" t="s">
        <v>112</v>
      </c>
      <c r="DC2" s="1" t="s">
        <v>112</v>
      </c>
      <c r="DD2" s="1" t="s">
        <v>112</v>
      </c>
      <c r="DE2" s="1" t="s">
        <v>112</v>
      </c>
      <c r="DF2" s="1" t="s">
        <v>112</v>
      </c>
      <c r="DG2" s="1" t="s">
        <v>112</v>
      </c>
      <c r="DH2" s="1" t="s">
        <v>112</v>
      </c>
      <c r="DI2" s="1" t="s">
        <v>112</v>
      </c>
      <c r="DJ2" s="1" t="s">
        <v>112</v>
      </c>
      <c r="DK2" s="1" t="s">
        <v>112</v>
      </c>
      <c r="DL2" s="1" t="s">
        <v>112</v>
      </c>
    </row>
    <row r="3" spans="1:125" ht="15.75" customHeight="1" x14ac:dyDescent="0.15">
      <c r="A3" s="3" t="s">
        <v>0</v>
      </c>
      <c r="B3" s="4" t="s">
        <v>235</v>
      </c>
      <c r="C3" s="4" t="s">
        <v>231</v>
      </c>
      <c r="D3" s="4" t="s">
        <v>236</v>
      </c>
      <c r="E3" s="4" t="s">
        <v>237</v>
      </c>
      <c r="F3" s="4" t="s">
        <v>238</v>
      </c>
      <c r="G3" s="4" t="s">
        <v>239</v>
      </c>
      <c r="H3" s="4" t="s">
        <v>240</v>
      </c>
      <c r="I3" s="4" t="s">
        <v>241</v>
      </c>
      <c r="J3" s="4" t="s">
        <v>242</v>
      </c>
      <c r="K3" s="4" t="s">
        <v>243</v>
      </c>
      <c r="L3" s="4" t="s">
        <v>244</v>
      </c>
      <c r="M3" s="4" t="s">
        <v>245</v>
      </c>
      <c r="N3" s="4" t="s">
        <v>246</v>
      </c>
      <c r="O3" s="4" t="s">
        <v>247</v>
      </c>
      <c r="P3" s="4" t="s">
        <v>248</v>
      </c>
      <c r="Q3" s="4" t="s">
        <v>249</v>
      </c>
      <c r="R3" s="4" t="s">
        <v>250</v>
      </c>
      <c r="S3" s="4" t="s">
        <v>251</v>
      </c>
      <c r="T3" s="4" t="s">
        <v>252</v>
      </c>
      <c r="U3" s="4" t="s">
        <v>253</v>
      </c>
      <c r="V3" s="4" t="s">
        <v>254</v>
      </c>
      <c r="W3" s="4" t="s">
        <v>255</v>
      </c>
      <c r="X3" s="4" t="s">
        <v>256</v>
      </c>
      <c r="Y3" s="4" t="s">
        <v>257</v>
      </c>
      <c r="Z3" s="4" t="s">
        <v>258</v>
      </c>
      <c r="AA3" s="4" t="s">
        <v>259</v>
      </c>
      <c r="AB3" s="4" t="s">
        <v>260</v>
      </c>
      <c r="AC3" s="4" t="s">
        <v>261</v>
      </c>
      <c r="AD3" s="4" t="s">
        <v>262</v>
      </c>
      <c r="AE3" s="4" t="s">
        <v>263</v>
      </c>
      <c r="AF3" s="4" t="s">
        <v>264</v>
      </c>
      <c r="AG3" s="4" t="s">
        <v>265</v>
      </c>
      <c r="AH3" s="4" t="s">
        <v>266</v>
      </c>
      <c r="AI3" s="4" t="s">
        <v>267</v>
      </c>
      <c r="AJ3" s="4" t="s">
        <v>268</v>
      </c>
      <c r="AK3" s="4" t="s">
        <v>269</v>
      </c>
      <c r="AL3" s="4" t="s">
        <v>270</v>
      </c>
      <c r="AM3" s="4" t="s">
        <v>271</v>
      </c>
      <c r="AN3" s="4" t="s">
        <v>272</v>
      </c>
      <c r="AO3" s="4" t="s">
        <v>273</v>
      </c>
      <c r="AP3" s="4" t="s">
        <v>274</v>
      </c>
      <c r="AQ3" s="4" t="s">
        <v>275</v>
      </c>
      <c r="AR3" s="4" t="s">
        <v>276</v>
      </c>
      <c r="AS3" s="4" t="s">
        <v>277</v>
      </c>
      <c r="AT3" s="4" t="s">
        <v>278</v>
      </c>
      <c r="AU3" s="4" t="s">
        <v>279</v>
      </c>
      <c r="AV3" s="4" t="s">
        <v>280</v>
      </c>
      <c r="AW3" s="4" t="s">
        <v>281</v>
      </c>
      <c r="AX3" s="4" t="s">
        <v>282</v>
      </c>
      <c r="AY3" s="4" t="s">
        <v>283</v>
      </c>
      <c r="AZ3" s="4" t="s">
        <v>284</v>
      </c>
      <c r="BA3" s="4" t="s">
        <v>285</v>
      </c>
      <c r="BB3" s="4" t="s">
        <v>286</v>
      </c>
      <c r="BC3" s="4" t="s">
        <v>287</v>
      </c>
      <c r="BD3" s="4" t="s">
        <v>288</v>
      </c>
      <c r="BE3" s="4" t="s">
        <v>289</v>
      </c>
      <c r="BF3" s="4" t="s">
        <v>290</v>
      </c>
      <c r="BG3" s="4" t="s">
        <v>291</v>
      </c>
      <c r="BH3" s="4" t="s">
        <v>292</v>
      </c>
      <c r="BI3" s="4" t="s">
        <v>293</v>
      </c>
      <c r="BJ3" s="4" t="s">
        <v>294</v>
      </c>
      <c r="BK3" s="4" t="s">
        <v>295</v>
      </c>
      <c r="BL3" s="4" t="s">
        <v>296</v>
      </c>
      <c r="BM3" s="4" t="s">
        <v>297</v>
      </c>
      <c r="BN3" s="4" t="s">
        <v>298</v>
      </c>
      <c r="BO3" s="4" t="s">
        <v>299</v>
      </c>
      <c r="BP3" s="4" t="s">
        <v>300</v>
      </c>
      <c r="BQ3" s="4" t="s">
        <v>301</v>
      </c>
      <c r="BR3" s="4" t="s">
        <v>302</v>
      </c>
      <c r="BS3" s="4" t="s">
        <v>303</v>
      </c>
      <c r="BT3" s="4" t="s">
        <v>304</v>
      </c>
      <c r="BU3" s="4" t="s">
        <v>305</v>
      </c>
      <c r="BV3" s="4" t="s">
        <v>306</v>
      </c>
      <c r="BW3" s="4" t="s">
        <v>307</v>
      </c>
      <c r="BX3" s="4" t="s">
        <v>308</v>
      </c>
      <c r="BY3" s="4" t="s">
        <v>309</v>
      </c>
      <c r="BZ3" s="4" t="s">
        <v>310</v>
      </c>
      <c r="CA3" s="4" t="s">
        <v>311</v>
      </c>
      <c r="CB3" s="4" t="s">
        <v>312</v>
      </c>
      <c r="CC3" s="4" t="s">
        <v>313</v>
      </c>
      <c r="CD3" s="4" t="s">
        <v>314</v>
      </c>
      <c r="CE3" s="4" t="s">
        <v>315</v>
      </c>
      <c r="CF3" s="4" t="s">
        <v>316</v>
      </c>
      <c r="CG3" s="4" t="s">
        <v>317</v>
      </c>
      <c r="CH3" s="4" t="s">
        <v>318</v>
      </c>
      <c r="CI3" s="4" t="s">
        <v>319</v>
      </c>
      <c r="CJ3" s="4" t="s">
        <v>320</v>
      </c>
      <c r="CK3" s="4" t="s">
        <v>321</v>
      </c>
      <c r="CL3" s="4" t="s">
        <v>322</v>
      </c>
      <c r="CM3" s="4" t="s">
        <v>323</v>
      </c>
      <c r="CN3" s="4" t="s">
        <v>324</v>
      </c>
      <c r="CO3" s="4" t="s">
        <v>325</v>
      </c>
      <c r="CP3" s="4" t="s">
        <v>326</v>
      </c>
      <c r="CQ3" s="4" t="s">
        <v>327</v>
      </c>
      <c r="CR3" s="4" t="s">
        <v>328</v>
      </c>
      <c r="CS3" s="4" t="s">
        <v>329</v>
      </c>
      <c r="CT3" s="4" t="s">
        <v>330</v>
      </c>
      <c r="CU3" s="4"/>
      <c r="CV3" s="4"/>
      <c r="CW3" s="4"/>
      <c r="CX3" s="4"/>
      <c r="CY3" s="4"/>
      <c r="CZ3" s="4"/>
    </row>
    <row r="4" spans="1:125" ht="15.75" customHeight="1" x14ac:dyDescent="0.15">
      <c r="A4" s="5">
        <v>45383.786755462963</v>
      </c>
      <c r="B4" s="4">
        <v>0</v>
      </c>
      <c r="C4" s="4" t="s">
        <v>113</v>
      </c>
      <c r="D4" s="4" t="s">
        <v>112</v>
      </c>
      <c r="E4" s="4" t="s">
        <v>112</v>
      </c>
      <c r="F4" s="4" t="s">
        <v>112</v>
      </c>
      <c r="G4" s="4" t="s">
        <v>113</v>
      </c>
      <c r="H4" s="4" t="s">
        <v>112</v>
      </c>
      <c r="I4" s="4" t="s">
        <v>112</v>
      </c>
      <c r="J4" s="4" t="s">
        <v>112</v>
      </c>
      <c r="K4" s="4" t="s">
        <v>113</v>
      </c>
      <c r="L4" s="4" t="s">
        <v>112</v>
      </c>
      <c r="M4" s="4" t="s">
        <v>112</v>
      </c>
      <c r="N4" s="4" t="s">
        <v>112</v>
      </c>
      <c r="O4" s="4" t="s">
        <v>112</v>
      </c>
      <c r="P4" s="4" t="s">
        <v>112</v>
      </c>
      <c r="Q4" s="4" t="s">
        <v>112</v>
      </c>
      <c r="R4" s="4" t="s">
        <v>112</v>
      </c>
      <c r="S4" s="4" t="s">
        <v>112</v>
      </c>
      <c r="T4" s="4" t="s">
        <v>112</v>
      </c>
      <c r="U4" s="4" t="s">
        <v>112</v>
      </c>
      <c r="V4" s="4" t="s">
        <v>112</v>
      </c>
      <c r="W4" s="4" t="s">
        <v>112</v>
      </c>
      <c r="X4" s="4" t="s">
        <v>112</v>
      </c>
      <c r="Y4" s="4" t="s">
        <v>112</v>
      </c>
      <c r="Z4" s="4" t="s">
        <v>112</v>
      </c>
      <c r="AA4" s="4" t="s">
        <v>112</v>
      </c>
      <c r="AB4" s="4" t="s">
        <v>112</v>
      </c>
      <c r="AC4" s="4" t="s">
        <v>112</v>
      </c>
      <c r="AD4" s="4" t="s">
        <v>112</v>
      </c>
      <c r="AE4" s="4" t="s">
        <v>112</v>
      </c>
      <c r="AF4" s="4" t="s">
        <v>112</v>
      </c>
      <c r="AG4" s="4" t="s">
        <v>112</v>
      </c>
      <c r="AH4" s="4" t="s">
        <v>112</v>
      </c>
      <c r="AI4" s="4" t="s">
        <v>112</v>
      </c>
      <c r="AJ4" s="4" t="s">
        <v>112</v>
      </c>
      <c r="AK4" s="4" t="s">
        <v>112</v>
      </c>
      <c r="AL4" s="4" t="s">
        <v>112</v>
      </c>
      <c r="AM4" s="4" t="s">
        <v>112</v>
      </c>
      <c r="AN4" s="4" t="s">
        <v>112</v>
      </c>
      <c r="AO4" s="4" t="s">
        <v>112</v>
      </c>
      <c r="AP4" s="4" t="s">
        <v>112</v>
      </c>
      <c r="AQ4" s="4" t="s">
        <v>112</v>
      </c>
      <c r="AR4" s="4" t="s">
        <v>112</v>
      </c>
      <c r="AS4" s="4" t="s">
        <v>112</v>
      </c>
      <c r="AT4" s="4" t="s">
        <v>112</v>
      </c>
      <c r="AU4" s="4" t="s">
        <v>114</v>
      </c>
      <c r="AV4" s="4" t="s">
        <v>112</v>
      </c>
      <c r="AW4" s="4" t="s">
        <v>113</v>
      </c>
      <c r="AX4" s="4" t="s">
        <v>112</v>
      </c>
      <c r="AY4" s="4" t="s">
        <v>112</v>
      </c>
      <c r="AZ4" s="4" t="s">
        <v>112</v>
      </c>
      <c r="BA4" s="4" t="s">
        <v>112</v>
      </c>
      <c r="BB4" s="4" t="s">
        <v>112</v>
      </c>
      <c r="BC4" s="4" t="s">
        <v>112</v>
      </c>
      <c r="BD4" s="4" t="s">
        <v>112</v>
      </c>
      <c r="BE4" s="4" t="s">
        <v>112</v>
      </c>
      <c r="BF4" s="4" t="s">
        <v>112</v>
      </c>
      <c r="BG4" s="4" t="s">
        <v>112</v>
      </c>
      <c r="BH4" s="4" t="s">
        <v>112</v>
      </c>
      <c r="BI4" s="4" t="s">
        <v>112</v>
      </c>
      <c r="BJ4" s="4" t="s">
        <v>116</v>
      </c>
      <c r="BK4" s="4" t="s">
        <v>112</v>
      </c>
      <c r="BL4" s="4" t="s">
        <v>112</v>
      </c>
      <c r="BM4" s="4" t="s">
        <v>112</v>
      </c>
      <c r="BN4" s="4" t="s">
        <v>113</v>
      </c>
      <c r="BO4" s="4" t="s">
        <v>112</v>
      </c>
      <c r="BP4" s="4" t="s">
        <v>112</v>
      </c>
      <c r="BQ4" s="4" t="s">
        <v>112</v>
      </c>
      <c r="BR4" s="4" t="s">
        <v>112</v>
      </c>
      <c r="BS4" s="4" t="s">
        <v>112</v>
      </c>
      <c r="BT4" s="4" t="s">
        <v>112</v>
      </c>
      <c r="BU4" s="4" t="s">
        <v>112</v>
      </c>
      <c r="BV4" s="4" t="s">
        <v>112</v>
      </c>
      <c r="BW4" s="4" t="s">
        <v>112</v>
      </c>
      <c r="BX4" s="4" t="s">
        <v>116</v>
      </c>
      <c r="BY4" s="4" t="s">
        <v>116</v>
      </c>
      <c r="BZ4" s="4" t="s">
        <v>116</v>
      </c>
      <c r="CA4" s="4" t="s">
        <v>116</v>
      </c>
      <c r="CB4" s="4" t="s">
        <v>116</v>
      </c>
      <c r="CC4" s="4" t="s">
        <v>113</v>
      </c>
      <c r="CD4" s="4" t="s">
        <v>112</v>
      </c>
      <c r="CE4" s="4" t="s">
        <v>112</v>
      </c>
      <c r="CF4" s="4" t="s">
        <v>112</v>
      </c>
      <c r="CG4" s="4" t="s">
        <v>112</v>
      </c>
      <c r="CH4" s="4" t="s">
        <v>112</v>
      </c>
      <c r="CI4" s="4" t="s">
        <v>112</v>
      </c>
      <c r="CJ4" s="4" t="s">
        <v>113</v>
      </c>
      <c r="CK4" s="4" t="s">
        <v>114</v>
      </c>
      <c r="CL4" s="4" t="s">
        <v>113</v>
      </c>
      <c r="CM4" s="4" t="s">
        <v>112</v>
      </c>
      <c r="CN4" s="4" t="s">
        <v>114</v>
      </c>
      <c r="CO4" s="4" t="s">
        <v>113</v>
      </c>
      <c r="CP4" s="4" t="s">
        <v>114</v>
      </c>
      <c r="CQ4" s="4" t="s">
        <v>112</v>
      </c>
      <c r="CR4" s="4" t="s">
        <v>112</v>
      </c>
      <c r="CS4" s="4" t="s">
        <v>114</v>
      </c>
      <c r="CT4" s="4" t="s">
        <v>112</v>
      </c>
      <c r="CU4" s="4"/>
      <c r="CV4" s="4"/>
      <c r="CW4" s="4"/>
      <c r="CX4" s="4"/>
      <c r="CY4" s="4"/>
      <c r="CZ4" s="4"/>
    </row>
    <row r="5" spans="1:125" ht="15.75" customHeight="1" x14ac:dyDescent="0.15">
      <c r="A5" s="4" t="s">
        <v>0</v>
      </c>
      <c r="B5" s="4" t="s">
        <v>1</v>
      </c>
      <c r="C5" s="4" t="s">
        <v>2</v>
      </c>
      <c r="D5" s="4" t="s">
        <v>3</v>
      </c>
      <c r="E5" s="4" t="s">
        <v>4</v>
      </c>
      <c r="F5" s="4" t="s">
        <v>5</v>
      </c>
      <c r="G5" s="4" t="s">
        <v>6</v>
      </c>
      <c r="H5" s="4" t="s">
        <v>7</v>
      </c>
      <c r="I5" s="4" t="s">
        <v>8</v>
      </c>
      <c r="J5" s="4" t="s">
        <v>9</v>
      </c>
      <c r="K5" s="4" t="s">
        <v>10</v>
      </c>
      <c r="L5" s="4" t="s">
        <v>11</v>
      </c>
      <c r="M5" s="4" t="s">
        <v>12</v>
      </c>
      <c r="N5" s="4" t="s">
        <v>13</v>
      </c>
      <c r="O5" s="4" t="s">
        <v>14</v>
      </c>
      <c r="P5" s="4" t="s">
        <v>15</v>
      </c>
      <c r="Q5" s="4" t="s">
        <v>16</v>
      </c>
      <c r="R5" s="4" t="s">
        <v>17</v>
      </c>
      <c r="S5" s="4" t="s">
        <v>18</v>
      </c>
      <c r="T5" s="4" t="s">
        <v>19</v>
      </c>
      <c r="U5" s="4" t="s">
        <v>20</v>
      </c>
      <c r="V5" s="4" t="s">
        <v>21</v>
      </c>
      <c r="W5" s="4" t="s">
        <v>22</v>
      </c>
      <c r="X5" s="4" t="s">
        <v>23</v>
      </c>
      <c r="Y5" s="4" t="s">
        <v>24</v>
      </c>
      <c r="Z5" s="4" t="s">
        <v>25</v>
      </c>
      <c r="AA5" s="4" t="s">
        <v>26</v>
      </c>
      <c r="AB5" s="4" t="s">
        <v>27</v>
      </c>
      <c r="AC5" s="4" t="s">
        <v>28</v>
      </c>
      <c r="AD5" s="4" t="s">
        <v>29</v>
      </c>
      <c r="AE5" s="4" t="s">
        <v>30</v>
      </c>
      <c r="AF5" s="4" t="s">
        <v>31</v>
      </c>
      <c r="AG5" s="4" t="s">
        <v>32</v>
      </c>
      <c r="AH5" s="4" t="s">
        <v>33</v>
      </c>
      <c r="AI5" s="4" t="s">
        <v>34</v>
      </c>
      <c r="AJ5" s="4" t="s">
        <v>35</v>
      </c>
      <c r="AK5" s="4" t="s">
        <v>36</v>
      </c>
      <c r="AL5" s="4" t="s">
        <v>37</v>
      </c>
      <c r="AM5" s="4" t="s">
        <v>38</v>
      </c>
      <c r="AN5" s="4" t="s">
        <v>39</v>
      </c>
      <c r="AO5" s="4" t="s">
        <v>40</v>
      </c>
      <c r="AP5" s="4" t="s">
        <v>41</v>
      </c>
      <c r="AQ5" s="4" t="s">
        <v>42</v>
      </c>
      <c r="AR5" s="4" t="s">
        <v>43</v>
      </c>
      <c r="AS5" s="4" t="s">
        <v>44</v>
      </c>
      <c r="AT5" s="4" t="s">
        <v>45</v>
      </c>
      <c r="AU5" s="4" t="s">
        <v>46</v>
      </c>
      <c r="AV5" s="4" t="s">
        <v>47</v>
      </c>
      <c r="AW5" s="4" t="s">
        <v>48</v>
      </c>
      <c r="AX5" s="4" t="s">
        <v>49</v>
      </c>
      <c r="AY5" s="4" t="s">
        <v>50</v>
      </c>
      <c r="AZ5" s="4" t="s">
        <v>51</v>
      </c>
      <c r="BA5" s="4" t="s">
        <v>52</v>
      </c>
      <c r="BB5" s="4" t="s">
        <v>53</v>
      </c>
      <c r="BC5" s="4" t="s">
        <v>54</v>
      </c>
      <c r="BD5" s="4" t="s">
        <v>55</v>
      </c>
      <c r="BE5" s="4" t="s">
        <v>56</v>
      </c>
      <c r="BF5" s="4" t="s">
        <v>57</v>
      </c>
      <c r="BG5" s="4" t="s">
        <v>58</v>
      </c>
      <c r="BH5" s="4" t="s">
        <v>59</v>
      </c>
      <c r="BI5" s="4" t="s">
        <v>60</v>
      </c>
      <c r="BJ5" s="4" t="s">
        <v>61</v>
      </c>
      <c r="BK5" s="4" t="s">
        <v>62</v>
      </c>
      <c r="BL5" s="4" t="s">
        <v>63</v>
      </c>
      <c r="BM5" s="4" t="s">
        <v>64</v>
      </c>
      <c r="BN5" s="4" t="s">
        <v>65</v>
      </c>
      <c r="BO5" s="4" t="s">
        <v>66</v>
      </c>
      <c r="BP5" s="4" t="s">
        <v>67</v>
      </c>
      <c r="BQ5" s="4" t="s">
        <v>68</v>
      </c>
      <c r="BR5" s="4" t="s">
        <v>69</v>
      </c>
      <c r="BS5" s="4" t="s">
        <v>70</v>
      </c>
      <c r="BT5" s="4" t="s">
        <v>71</v>
      </c>
      <c r="BU5" s="4" t="s">
        <v>72</v>
      </c>
      <c r="BV5" s="4" t="s">
        <v>73</v>
      </c>
      <c r="BW5" s="4" t="s">
        <v>74</v>
      </c>
      <c r="BX5" s="4" t="s">
        <v>75</v>
      </c>
      <c r="BY5" s="4" t="s">
        <v>76</v>
      </c>
      <c r="BZ5" s="4" t="s">
        <v>77</v>
      </c>
      <c r="CA5" s="4" t="s">
        <v>78</v>
      </c>
      <c r="CB5" s="4" t="s">
        <v>79</v>
      </c>
      <c r="CC5" s="4" t="s">
        <v>80</v>
      </c>
      <c r="CD5" s="4" t="s">
        <v>81</v>
      </c>
      <c r="CE5" s="4" t="s">
        <v>82</v>
      </c>
      <c r="CF5" s="4" t="s">
        <v>83</v>
      </c>
      <c r="CG5" s="4" t="s">
        <v>84</v>
      </c>
      <c r="CH5" s="4" t="s">
        <v>85</v>
      </c>
      <c r="CI5" s="4" t="s">
        <v>86</v>
      </c>
      <c r="CJ5" s="4" t="s">
        <v>87</v>
      </c>
      <c r="CK5" s="4" t="s">
        <v>88</v>
      </c>
      <c r="CL5" s="4" t="s">
        <v>89</v>
      </c>
      <c r="CM5" s="4" t="s">
        <v>90</v>
      </c>
      <c r="CN5" s="4" t="s">
        <v>91</v>
      </c>
      <c r="CO5" s="4" t="s">
        <v>92</v>
      </c>
      <c r="CP5" s="4" t="s">
        <v>93</v>
      </c>
      <c r="CQ5" s="4" t="s">
        <v>94</v>
      </c>
      <c r="CR5" s="4" t="s">
        <v>95</v>
      </c>
      <c r="CS5" s="4" t="s">
        <v>96</v>
      </c>
      <c r="CT5" s="4" t="s">
        <v>97</v>
      </c>
      <c r="CU5" s="4" t="s">
        <v>98</v>
      </c>
      <c r="CV5" s="4" t="s">
        <v>99</v>
      </c>
      <c r="CW5" s="4" t="s">
        <v>100</v>
      </c>
      <c r="CX5" s="4" t="s">
        <v>101</v>
      </c>
      <c r="CY5" s="4" t="s">
        <v>102</v>
      </c>
      <c r="CZ5" s="4" t="s">
        <v>103</v>
      </c>
      <c r="DA5" s="4" t="s">
        <v>104</v>
      </c>
      <c r="DB5" s="4" t="s">
        <v>105</v>
      </c>
      <c r="DC5" s="4" t="s">
        <v>106</v>
      </c>
      <c r="DD5" s="4" t="s">
        <v>107</v>
      </c>
      <c r="DE5" s="4" t="s">
        <v>108</v>
      </c>
      <c r="DF5" s="4" t="s">
        <v>109</v>
      </c>
      <c r="DG5" s="4" t="s">
        <v>110</v>
      </c>
      <c r="DH5" s="4" t="s">
        <v>111</v>
      </c>
      <c r="DI5" s="4"/>
      <c r="DJ5" s="4"/>
      <c r="DK5" s="4"/>
      <c r="DL5" s="4"/>
      <c r="DM5" s="4"/>
      <c r="DN5" s="4"/>
    </row>
    <row r="6" spans="1:125" ht="15.75" customHeight="1" x14ac:dyDescent="0.15">
      <c r="A6" s="5">
        <v>45383.791801030093</v>
      </c>
      <c r="B6" s="4" t="s">
        <v>112</v>
      </c>
      <c r="C6" s="4" t="s">
        <v>112</v>
      </c>
      <c r="D6" s="4" t="s">
        <v>113</v>
      </c>
      <c r="E6" s="4" t="s">
        <v>112</v>
      </c>
      <c r="F6" s="4" t="s">
        <v>112</v>
      </c>
      <c r="G6" s="4" t="s">
        <v>112</v>
      </c>
      <c r="H6" s="4" t="s">
        <v>112</v>
      </c>
      <c r="I6" s="4" t="s">
        <v>112</v>
      </c>
      <c r="J6" s="4" t="s">
        <v>112</v>
      </c>
      <c r="K6" s="4" t="s">
        <v>112</v>
      </c>
      <c r="L6" s="4" t="s">
        <v>112</v>
      </c>
      <c r="M6" s="4" t="s">
        <v>112</v>
      </c>
      <c r="N6" s="4" t="s">
        <v>112</v>
      </c>
      <c r="O6" s="4" t="s">
        <v>113</v>
      </c>
      <c r="P6" s="4" t="s">
        <v>112</v>
      </c>
      <c r="Q6" s="4" t="s">
        <v>112</v>
      </c>
      <c r="R6" s="4" t="s">
        <v>112</v>
      </c>
      <c r="S6" s="4" t="s">
        <v>112</v>
      </c>
      <c r="T6" s="4" t="s">
        <v>112</v>
      </c>
      <c r="U6" s="4" t="s">
        <v>113</v>
      </c>
      <c r="V6" s="4" t="s">
        <v>112</v>
      </c>
      <c r="W6" s="4" t="s">
        <v>112</v>
      </c>
      <c r="X6" s="4" t="s">
        <v>113</v>
      </c>
      <c r="Y6" s="4" t="s">
        <v>112</v>
      </c>
      <c r="Z6" s="4" t="s">
        <v>112</v>
      </c>
      <c r="AA6" s="4" t="s">
        <v>112</v>
      </c>
      <c r="AB6" s="4" t="s">
        <v>112</v>
      </c>
      <c r="AC6" s="4" t="s">
        <v>114</v>
      </c>
      <c r="AD6" s="4" t="s">
        <v>112</v>
      </c>
      <c r="AE6" s="4" t="s">
        <v>114</v>
      </c>
      <c r="AF6" s="4" t="s">
        <v>114</v>
      </c>
      <c r="AG6" s="4"/>
      <c r="AH6" s="4" t="s">
        <v>113</v>
      </c>
      <c r="AI6" s="4" t="s">
        <v>115</v>
      </c>
      <c r="AJ6" s="4" t="s">
        <v>113</v>
      </c>
      <c r="AK6" s="4" t="s">
        <v>114</v>
      </c>
      <c r="AL6" s="4" t="s">
        <v>114</v>
      </c>
      <c r="AM6" s="4" t="s">
        <v>112</v>
      </c>
      <c r="AN6" s="4" t="s">
        <v>116</v>
      </c>
      <c r="AO6" s="4" t="s">
        <v>112</v>
      </c>
      <c r="AP6" s="4" t="s">
        <v>112</v>
      </c>
      <c r="AQ6" s="4" t="s">
        <v>113</v>
      </c>
      <c r="AR6" s="4" t="s">
        <v>112</v>
      </c>
      <c r="AS6" s="4" t="s">
        <v>113</v>
      </c>
      <c r="AT6" s="4" t="s">
        <v>112</v>
      </c>
      <c r="AU6" s="4" t="s">
        <v>113</v>
      </c>
      <c r="AV6" s="4" t="s">
        <v>112</v>
      </c>
      <c r="AW6" s="4" t="s">
        <v>114</v>
      </c>
      <c r="AX6" s="4" t="s">
        <v>112</v>
      </c>
      <c r="AY6" s="4" t="s">
        <v>114</v>
      </c>
      <c r="AZ6" s="4" t="s">
        <v>113</v>
      </c>
      <c r="BA6" s="4" t="s">
        <v>112</v>
      </c>
      <c r="BB6" s="4" t="s">
        <v>112</v>
      </c>
      <c r="BC6" s="4" t="s">
        <v>112</v>
      </c>
      <c r="BD6" s="4" t="s">
        <v>112</v>
      </c>
      <c r="BE6" s="4" t="s">
        <v>112</v>
      </c>
      <c r="BF6" s="4" t="s">
        <v>112</v>
      </c>
      <c r="BG6" s="4" t="s">
        <v>112</v>
      </c>
      <c r="BH6" s="4" t="s">
        <v>112</v>
      </c>
      <c r="BI6" s="4" t="s">
        <v>112</v>
      </c>
      <c r="BJ6" s="4" t="s">
        <v>112</v>
      </c>
      <c r="BK6" s="4" t="s">
        <v>114</v>
      </c>
      <c r="BL6" s="4" t="s">
        <v>112</v>
      </c>
      <c r="BM6" s="4" t="s">
        <v>113</v>
      </c>
      <c r="BN6" s="4" t="s">
        <v>112</v>
      </c>
      <c r="BO6" s="4" t="s">
        <v>112</v>
      </c>
      <c r="BP6" s="4" t="s">
        <v>114</v>
      </c>
      <c r="BQ6" s="4" t="s">
        <v>116</v>
      </c>
      <c r="BR6" s="4" t="s">
        <v>112</v>
      </c>
      <c r="BS6" s="4" t="s">
        <v>112</v>
      </c>
      <c r="BT6" s="4" t="s">
        <v>112</v>
      </c>
      <c r="BU6" s="4" t="s">
        <v>112</v>
      </c>
      <c r="BV6" s="4" t="s">
        <v>113</v>
      </c>
      <c r="BW6" s="4" t="s">
        <v>112</v>
      </c>
      <c r="BX6" s="4" t="s">
        <v>112</v>
      </c>
      <c r="BY6" s="4" t="s">
        <v>112</v>
      </c>
      <c r="BZ6" s="4" t="s">
        <v>113</v>
      </c>
      <c r="CA6" s="4" t="s">
        <v>112</v>
      </c>
      <c r="CB6" s="4" t="s">
        <v>112</v>
      </c>
      <c r="CC6" s="4" t="s">
        <v>112</v>
      </c>
      <c r="CD6" s="4" t="s">
        <v>112</v>
      </c>
      <c r="CE6" s="4" t="s">
        <v>112</v>
      </c>
      <c r="CF6" s="4" t="s">
        <v>112</v>
      </c>
      <c r="CG6" s="4" t="s">
        <v>112</v>
      </c>
      <c r="CH6" s="4" t="s">
        <v>112</v>
      </c>
      <c r="CI6" s="4" t="s">
        <v>112</v>
      </c>
      <c r="CJ6" s="4" t="s">
        <v>112</v>
      </c>
      <c r="CK6" s="4" t="s">
        <v>112</v>
      </c>
      <c r="CL6" s="4" t="s">
        <v>112</v>
      </c>
      <c r="CM6" s="4" t="s">
        <v>112</v>
      </c>
      <c r="CN6" s="4" t="s">
        <v>112</v>
      </c>
      <c r="CO6" s="4" t="s">
        <v>112</v>
      </c>
      <c r="CP6" s="4" t="s">
        <v>112</v>
      </c>
      <c r="CQ6" s="4" t="s">
        <v>112</v>
      </c>
      <c r="CR6" s="4" t="s">
        <v>112</v>
      </c>
      <c r="CS6" s="4" t="s">
        <v>112</v>
      </c>
      <c r="CT6" s="4" t="s">
        <v>112</v>
      </c>
      <c r="CU6" s="4" t="s">
        <v>112</v>
      </c>
      <c r="CV6" s="4" t="s">
        <v>112</v>
      </c>
      <c r="CW6" s="4" t="s">
        <v>114</v>
      </c>
      <c r="CX6" s="4" t="s">
        <v>112</v>
      </c>
      <c r="CY6" s="4" t="s">
        <v>112</v>
      </c>
      <c r="CZ6" s="4" t="s">
        <v>112</v>
      </c>
      <c r="DA6" s="4" t="s">
        <v>112</v>
      </c>
      <c r="DB6" s="4" t="s">
        <v>112</v>
      </c>
      <c r="DC6" s="4" t="s">
        <v>112</v>
      </c>
      <c r="DD6" s="4" t="s">
        <v>114</v>
      </c>
      <c r="DE6" s="4" t="s">
        <v>114</v>
      </c>
      <c r="DF6" s="4" t="s">
        <v>114</v>
      </c>
      <c r="DG6" s="4" t="s">
        <v>112</v>
      </c>
      <c r="DH6" s="4" t="s">
        <v>112</v>
      </c>
      <c r="DI6" s="4"/>
      <c r="DJ6" s="4"/>
      <c r="DK6" s="4"/>
      <c r="DL6" s="4"/>
      <c r="DM6" s="4"/>
      <c r="DN6" s="4"/>
    </row>
    <row r="7" spans="1:125" ht="15.75" customHeight="1" x14ac:dyDescent="0.15">
      <c r="A7" s="4" t="s">
        <v>0</v>
      </c>
      <c r="B7" s="4" t="s">
        <v>331</v>
      </c>
      <c r="C7" s="4" t="s">
        <v>332</v>
      </c>
      <c r="D7" s="4" t="s">
        <v>333</v>
      </c>
      <c r="E7" s="4" t="s">
        <v>334</v>
      </c>
      <c r="F7" s="4" t="s">
        <v>335</v>
      </c>
      <c r="G7" s="4" t="s">
        <v>336</v>
      </c>
      <c r="H7" s="4" t="s">
        <v>337</v>
      </c>
      <c r="I7" s="4" t="s">
        <v>338</v>
      </c>
      <c r="J7" s="4" t="s">
        <v>339</v>
      </c>
      <c r="K7" s="4" t="s">
        <v>340</v>
      </c>
      <c r="L7" s="4" t="s">
        <v>341</v>
      </c>
      <c r="M7" s="4" t="s">
        <v>342</v>
      </c>
      <c r="N7" s="4" t="s">
        <v>343</v>
      </c>
      <c r="O7" s="4" t="s">
        <v>344</v>
      </c>
      <c r="P7" s="4" t="s">
        <v>345</v>
      </c>
      <c r="Q7" s="4" t="s">
        <v>346</v>
      </c>
      <c r="R7" s="4" t="s">
        <v>347</v>
      </c>
      <c r="S7" s="4" t="s">
        <v>348</v>
      </c>
      <c r="T7" s="4" t="s">
        <v>349</v>
      </c>
      <c r="U7" s="4" t="s">
        <v>350</v>
      </c>
      <c r="V7" s="4" t="s">
        <v>351</v>
      </c>
      <c r="W7" s="4" t="s">
        <v>352</v>
      </c>
      <c r="X7" s="4" t="s">
        <v>353</v>
      </c>
      <c r="Y7" s="4" t="s">
        <v>354</v>
      </c>
      <c r="Z7" s="4" t="s">
        <v>355</v>
      </c>
      <c r="AA7" s="4" t="s">
        <v>356</v>
      </c>
      <c r="AB7" s="4" t="s">
        <v>357</v>
      </c>
      <c r="AC7" s="4" t="s">
        <v>358</v>
      </c>
      <c r="AD7" s="4" t="s">
        <v>359</v>
      </c>
      <c r="AE7" s="4" t="s">
        <v>360</v>
      </c>
      <c r="AF7" s="4" t="s">
        <v>361</v>
      </c>
      <c r="AG7" s="4" t="s">
        <v>362</v>
      </c>
      <c r="AH7" s="4" t="s">
        <v>363</v>
      </c>
      <c r="AI7" s="4" t="s">
        <v>364</v>
      </c>
      <c r="AJ7" s="4" t="s">
        <v>365</v>
      </c>
      <c r="AK7" s="4" t="s">
        <v>366</v>
      </c>
      <c r="AL7" s="4" t="s">
        <v>367</v>
      </c>
      <c r="AM7" s="4" t="s">
        <v>368</v>
      </c>
      <c r="AN7" s="4" t="s">
        <v>369</v>
      </c>
      <c r="AO7" s="4" t="s">
        <v>370</v>
      </c>
      <c r="AP7" s="4" t="s">
        <v>371</v>
      </c>
      <c r="AQ7" s="4" t="s">
        <v>372</v>
      </c>
      <c r="AR7" s="4" t="s">
        <v>373</v>
      </c>
      <c r="AS7" s="4" t="s">
        <v>374</v>
      </c>
      <c r="AT7" s="4" t="s">
        <v>375</v>
      </c>
      <c r="AU7" s="4" t="s">
        <v>376</v>
      </c>
      <c r="AV7" s="4" t="s">
        <v>377</v>
      </c>
      <c r="AW7" s="4" t="s">
        <v>378</v>
      </c>
      <c r="AX7" s="4" t="s">
        <v>379</v>
      </c>
      <c r="AY7" s="4" t="s">
        <v>380</v>
      </c>
      <c r="AZ7" s="4" t="s">
        <v>381</v>
      </c>
      <c r="BA7" s="4" t="s">
        <v>382</v>
      </c>
      <c r="BB7" s="4" t="s">
        <v>383</v>
      </c>
      <c r="BC7" s="4" t="s">
        <v>384</v>
      </c>
      <c r="BD7" s="4" t="s">
        <v>385</v>
      </c>
      <c r="BE7" s="4" t="s">
        <v>386</v>
      </c>
      <c r="BF7" s="4" t="s">
        <v>387</v>
      </c>
      <c r="BG7" s="4" t="s">
        <v>388</v>
      </c>
      <c r="BH7" s="4" t="s">
        <v>389</v>
      </c>
      <c r="BI7" s="4" t="s">
        <v>390</v>
      </c>
      <c r="BJ7" s="4" t="s">
        <v>391</v>
      </c>
      <c r="BK7" s="4" t="s">
        <v>392</v>
      </c>
      <c r="BL7" s="4" t="s">
        <v>393</v>
      </c>
      <c r="BM7" s="4" t="s">
        <v>394</v>
      </c>
      <c r="BN7" s="4" t="s">
        <v>395</v>
      </c>
      <c r="BO7" s="4" t="s">
        <v>396</v>
      </c>
      <c r="BP7" s="4" t="s">
        <v>397</v>
      </c>
      <c r="BQ7" s="4" t="s">
        <v>398</v>
      </c>
      <c r="BR7" s="4" t="s">
        <v>399</v>
      </c>
      <c r="BS7" s="4" t="s">
        <v>400</v>
      </c>
      <c r="BT7" s="4" t="s">
        <v>401</v>
      </c>
      <c r="BU7" s="4" t="s">
        <v>402</v>
      </c>
      <c r="BV7" s="4" t="s">
        <v>403</v>
      </c>
      <c r="BW7" s="4" t="s">
        <v>404</v>
      </c>
      <c r="BX7" s="4" t="s">
        <v>405</v>
      </c>
      <c r="BY7" s="4" t="s">
        <v>406</v>
      </c>
      <c r="BZ7" s="4" t="s">
        <v>407</v>
      </c>
      <c r="CA7" s="4" t="s">
        <v>408</v>
      </c>
      <c r="CB7" s="4" t="s">
        <v>409</v>
      </c>
      <c r="CC7" s="4" t="s">
        <v>410</v>
      </c>
      <c r="CD7" s="4" t="s">
        <v>411</v>
      </c>
      <c r="CE7" s="4" t="s">
        <v>412</v>
      </c>
      <c r="CF7" s="4" t="s">
        <v>413</v>
      </c>
      <c r="CG7" s="4" t="s">
        <v>414</v>
      </c>
      <c r="CH7" s="4" t="s">
        <v>415</v>
      </c>
      <c r="CI7" s="4" t="s">
        <v>416</v>
      </c>
      <c r="CJ7" s="4" t="s">
        <v>417</v>
      </c>
      <c r="CK7" s="4" t="s">
        <v>418</v>
      </c>
      <c r="CL7" s="4" t="s">
        <v>419</v>
      </c>
      <c r="CM7" s="4" t="s">
        <v>420</v>
      </c>
      <c r="CN7" s="4" t="s">
        <v>421</v>
      </c>
      <c r="CO7" s="4" t="s">
        <v>422</v>
      </c>
      <c r="CP7" s="4" t="s">
        <v>423</v>
      </c>
      <c r="CQ7" s="4" t="s">
        <v>424</v>
      </c>
      <c r="CR7" s="4" t="s">
        <v>425</v>
      </c>
      <c r="CS7" s="4" t="s">
        <v>426</v>
      </c>
      <c r="CT7" s="4" t="s">
        <v>427</v>
      </c>
      <c r="CU7" s="4" t="s">
        <v>428</v>
      </c>
      <c r="CV7" s="4" t="s">
        <v>429</v>
      </c>
      <c r="CW7" s="4" t="s">
        <v>430</v>
      </c>
      <c r="CX7" s="4" t="s">
        <v>431</v>
      </c>
      <c r="CY7" s="4" t="s">
        <v>432</v>
      </c>
      <c r="CZ7" s="4" t="s">
        <v>433</v>
      </c>
      <c r="DA7" s="4" t="s">
        <v>434</v>
      </c>
      <c r="DB7" s="4" t="s">
        <v>435</v>
      </c>
      <c r="DC7" s="4" t="s">
        <v>436</v>
      </c>
      <c r="DD7" s="4" t="s">
        <v>437</v>
      </c>
      <c r="DE7" s="4" t="s">
        <v>438</v>
      </c>
      <c r="DF7" s="4" t="s">
        <v>439</v>
      </c>
      <c r="DG7" s="4" t="s">
        <v>440</v>
      </c>
      <c r="DH7" s="4" t="s">
        <v>441</v>
      </c>
      <c r="DI7" s="4" t="s">
        <v>442</v>
      </c>
      <c r="DJ7" s="4" t="s">
        <v>443</v>
      </c>
      <c r="DK7" s="4" t="s">
        <v>444</v>
      </c>
      <c r="DL7" s="4" t="s">
        <v>445</v>
      </c>
      <c r="DM7" s="4" t="s">
        <v>446</v>
      </c>
      <c r="DN7" s="4" t="s">
        <v>447</v>
      </c>
      <c r="DO7" s="4" t="s">
        <v>448</v>
      </c>
      <c r="DP7" s="4"/>
      <c r="DQ7" s="4"/>
      <c r="DR7" s="4"/>
      <c r="DS7" s="4"/>
      <c r="DT7" s="4"/>
      <c r="DU7" s="4"/>
    </row>
    <row r="8" spans="1:125" ht="15.75" customHeight="1" x14ac:dyDescent="0.15">
      <c r="A8" s="5">
        <v>45383.797364282407</v>
      </c>
      <c r="B8" s="4"/>
      <c r="C8" s="4" t="s">
        <v>112</v>
      </c>
      <c r="D8" s="4" t="s">
        <v>113</v>
      </c>
      <c r="E8" s="4" t="s">
        <v>112</v>
      </c>
      <c r="F8" s="4" t="s">
        <v>112</v>
      </c>
      <c r="G8" s="4" t="s">
        <v>112</v>
      </c>
      <c r="H8" s="4" t="s">
        <v>112</v>
      </c>
      <c r="I8" s="4" t="s">
        <v>112</v>
      </c>
      <c r="J8" s="4" t="s">
        <v>112</v>
      </c>
      <c r="K8" s="4" t="s">
        <v>112</v>
      </c>
      <c r="L8" s="4" t="s">
        <v>114</v>
      </c>
      <c r="M8" s="4" t="s">
        <v>112</v>
      </c>
      <c r="N8" s="4" t="s">
        <v>113</v>
      </c>
      <c r="O8" s="4" t="s">
        <v>112</v>
      </c>
      <c r="P8" s="4" t="s">
        <v>112</v>
      </c>
      <c r="Q8" s="4" t="s">
        <v>112</v>
      </c>
      <c r="R8" s="4" t="s">
        <v>113</v>
      </c>
      <c r="S8" s="4" t="s">
        <v>114</v>
      </c>
      <c r="T8" s="4" t="s">
        <v>112</v>
      </c>
      <c r="U8" s="4" t="s">
        <v>114</v>
      </c>
      <c r="V8" s="4" t="s">
        <v>114</v>
      </c>
      <c r="W8" s="4"/>
      <c r="X8" s="4" t="s">
        <v>112</v>
      </c>
      <c r="Y8" s="4" t="s">
        <v>112</v>
      </c>
      <c r="Z8" s="4" t="s">
        <v>112</v>
      </c>
      <c r="AA8" s="4" t="s">
        <v>112</v>
      </c>
      <c r="AB8" s="4" t="s">
        <v>112</v>
      </c>
      <c r="AC8" s="4" t="s">
        <v>112</v>
      </c>
      <c r="AD8" s="4" t="s">
        <v>113</v>
      </c>
      <c r="AE8" s="4" t="s">
        <v>112</v>
      </c>
      <c r="AF8" s="4" t="s">
        <v>112</v>
      </c>
      <c r="AG8" s="4" t="s">
        <v>112</v>
      </c>
      <c r="AH8" s="4"/>
      <c r="AI8" s="4" t="s">
        <v>112</v>
      </c>
      <c r="AJ8" s="4" t="s">
        <v>114</v>
      </c>
      <c r="AK8" s="4" t="s">
        <v>114</v>
      </c>
      <c r="AL8" s="4" t="s">
        <v>112</v>
      </c>
      <c r="AM8" s="4" t="s">
        <v>114</v>
      </c>
      <c r="AN8" s="4" t="s">
        <v>114</v>
      </c>
      <c r="AO8" s="4" t="s">
        <v>114</v>
      </c>
      <c r="AP8" s="4" t="s">
        <v>112</v>
      </c>
      <c r="AQ8" s="4" t="s">
        <v>112</v>
      </c>
      <c r="AR8" s="4" t="s">
        <v>114</v>
      </c>
      <c r="AS8" s="4"/>
      <c r="AT8" s="4" t="s">
        <v>112</v>
      </c>
      <c r="AU8" s="4" t="s">
        <v>112</v>
      </c>
      <c r="AV8" s="4" t="s">
        <v>112</v>
      </c>
      <c r="AW8" s="4" t="s">
        <v>112</v>
      </c>
      <c r="AX8" s="4" t="s">
        <v>112</v>
      </c>
      <c r="AY8" s="4" t="s">
        <v>112</v>
      </c>
      <c r="AZ8" s="4" t="s">
        <v>112</v>
      </c>
      <c r="BA8" s="4" t="s">
        <v>112</v>
      </c>
      <c r="BB8" s="4" t="s">
        <v>112</v>
      </c>
      <c r="BC8" s="4"/>
      <c r="BD8" s="4" t="s">
        <v>112</v>
      </c>
      <c r="BE8" s="4" t="s">
        <v>112</v>
      </c>
      <c r="BF8" s="4" t="s">
        <v>112</v>
      </c>
      <c r="BG8" s="4" t="s">
        <v>112</v>
      </c>
      <c r="BH8" s="4" t="s">
        <v>112</v>
      </c>
      <c r="BI8" s="4" t="s">
        <v>112</v>
      </c>
      <c r="BJ8" s="4" t="s">
        <v>112</v>
      </c>
      <c r="BK8" s="4" t="s">
        <v>113</v>
      </c>
      <c r="BL8" s="4" t="s">
        <v>112</v>
      </c>
      <c r="BM8" s="4" t="s">
        <v>112</v>
      </c>
      <c r="BN8" s="4"/>
      <c r="BO8" s="4" t="s">
        <v>112</v>
      </c>
      <c r="BP8" s="4" t="s">
        <v>112</v>
      </c>
      <c r="BQ8" s="4" t="s">
        <v>112</v>
      </c>
      <c r="BR8" s="4" t="s">
        <v>112</v>
      </c>
      <c r="BS8" s="4" t="s">
        <v>112</v>
      </c>
      <c r="BT8" s="4" t="s">
        <v>112</v>
      </c>
      <c r="BU8" s="4" t="s">
        <v>112</v>
      </c>
      <c r="BV8" s="4" t="s">
        <v>112</v>
      </c>
      <c r="BW8" s="4"/>
      <c r="BX8" s="4" t="s">
        <v>116</v>
      </c>
      <c r="BY8" s="4" t="s">
        <v>112</v>
      </c>
      <c r="BZ8" s="4" t="s">
        <v>112</v>
      </c>
      <c r="CA8" s="4" t="s">
        <v>112</v>
      </c>
      <c r="CB8" s="4" t="s">
        <v>114</v>
      </c>
      <c r="CC8" s="4" t="s">
        <v>112</v>
      </c>
      <c r="CD8" s="4" t="s">
        <v>112</v>
      </c>
      <c r="CE8" s="4"/>
      <c r="CF8" s="4" t="s">
        <v>114</v>
      </c>
      <c r="CG8" s="4" t="s">
        <v>112</v>
      </c>
      <c r="CH8" s="4" t="s">
        <v>112</v>
      </c>
      <c r="CI8" s="4" t="s">
        <v>112</v>
      </c>
      <c r="CJ8" s="4" t="s">
        <v>114</v>
      </c>
      <c r="CK8" s="4" t="s">
        <v>114</v>
      </c>
      <c r="CL8" s="4" t="s">
        <v>112</v>
      </c>
      <c r="CM8" s="4" t="s">
        <v>112</v>
      </c>
      <c r="CN8" s="4" t="s">
        <v>112</v>
      </c>
      <c r="CO8" s="4" t="s">
        <v>112</v>
      </c>
      <c r="CP8" s="4"/>
      <c r="CQ8" s="4" t="s">
        <v>113</v>
      </c>
      <c r="CR8" s="4" t="s">
        <v>112</v>
      </c>
      <c r="CS8" s="4" t="s">
        <v>112</v>
      </c>
      <c r="CT8" s="4" t="s">
        <v>112</v>
      </c>
      <c r="CU8" s="4" t="s">
        <v>112</v>
      </c>
      <c r="CV8" s="4" t="s">
        <v>112</v>
      </c>
      <c r="CW8" s="4" t="s">
        <v>112</v>
      </c>
      <c r="CX8" s="4" t="s">
        <v>112</v>
      </c>
      <c r="CY8" s="4" t="s">
        <v>112</v>
      </c>
      <c r="CZ8" s="4" t="s">
        <v>112</v>
      </c>
      <c r="DA8" s="4"/>
      <c r="DB8" s="4" t="s">
        <v>112</v>
      </c>
      <c r="DC8" s="4" t="s">
        <v>112</v>
      </c>
      <c r="DD8" s="4" t="s">
        <v>112</v>
      </c>
      <c r="DE8" s="4" t="s">
        <v>112</v>
      </c>
      <c r="DF8" s="4" t="s">
        <v>112</v>
      </c>
      <c r="DG8" s="4" t="s">
        <v>112</v>
      </c>
      <c r="DH8" s="4"/>
      <c r="DI8" s="4" t="s">
        <v>112</v>
      </c>
      <c r="DJ8" s="4" t="s">
        <v>112</v>
      </c>
      <c r="DK8" s="4" t="s">
        <v>112</v>
      </c>
      <c r="DL8" s="4" t="s">
        <v>112</v>
      </c>
      <c r="DM8" s="4" t="s">
        <v>112</v>
      </c>
      <c r="DN8" s="4" t="s">
        <v>112</v>
      </c>
      <c r="DO8" s="4" t="s">
        <v>112</v>
      </c>
      <c r="DP8" s="4"/>
      <c r="DQ8" s="4"/>
      <c r="DR8" s="4"/>
      <c r="DS8" s="4"/>
      <c r="DT8" s="4"/>
      <c r="DU8" s="4"/>
    </row>
    <row r="9" spans="1:125" ht="15.75" customHeight="1" x14ac:dyDescent="0.15">
      <c r="A9" s="4" t="s">
        <v>0</v>
      </c>
      <c r="B9" s="4" t="s">
        <v>449</v>
      </c>
      <c r="C9" s="4" t="s">
        <v>450</v>
      </c>
      <c r="D9" s="4" t="s">
        <v>451</v>
      </c>
      <c r="E9" s="4" t="s">
        <v>452</v>
      </c>
      <c r="F9" s="4" t="s">
        <v>453</v>
      </c>
      <c r="G9" s="4" t="s">
        <v>454</v>
      </c>
      <c r="H9" s="4" t="s">
        <v>455</v>
      </c>
      <c r="I9" s="4" t="s">
        <v>456</v>
      </c>
      <c r="J9" s="4" t="s">
        <v>457</v>
      </c>
      <c r="K9" s="4" t="s">
        <v>458</v>
      </c>
      <c r="L9" s="4" t="s">
        <v>459</v>
      </c>
      <c r="M9" s="4" t="s">
        <v>460</v>
      </c>
      <c r="N9" s="4" t="s">
        <v>461</v>
      </c>
      <c r="O9" s="4" t="s">
        <v>462</v>
      </c>
      <c r="P9" s="4" t="s">
        <v>463</v>
      </c>
      <c r="Q9" s="4" t="s">
        <v>464</v>
      </c>
      <c r="R9" s="4" t="s">
        <v>465</v>
      </c>
      <c r="S9" s="4" t="s">
        <v>466</v>
      </c>
      <c r="T9" s="4" t="s">
        <v>467</v>
      </c>
      <c r="U9" s="4" t="s">
        <v>468</v>
      </c>
      <c r="V9" s="4" t="s">
        <v>469</v>
      </c>
      <c r="W9" s="4" t="s">
        <v>470</v>
      </c>
      <c r="X9" s="4" t="s">
        <v>471</v>
      </c>
      <c r="Y9" s="4" t="s">
        <v>472</v>
      </c>
      <c r="Z9" s="4" t="s">
        <v>473</v>
      </c>
      <c r="AA9" s="4" t="s">
        <v>474</v>
      </c>
      <c r="AB9" s="4" t="s">
        <v>475</v>
      </c>
      <c r="AC9" s="4" t="s">
        <v>476</v>
      </c>
      <c r="AD9" s="4" t="s">
        <v>477</v>
      </c>
      <c r="AE9" s="4" t="s">
        <v>478</v>
      </c>
      <c r="AF9" s="4" t="s">
        <v>479</v>
      </c>
      <c r="AG9" s="4" t="s">
        <v>480</v>
      </c>
      <c r="AH9" s="4" t="s">
        <v>481</v>
      </c>
      <c r="AI9" s="4" t="s">
        <v>482</v>
      </c>
      <c r="AJ9" s="4" t="s">
        <v>483</v>
      </c>
      <c r="AK9" s="4" t="s">
        <v>484</v>
      </c>
      <c r="AL9" s="4" t="s">
        <v>485</v>
      </c>
      <c r="AM9" s="4" t="s">
        <v>486</v>
      </c>
      <c r="AN9" s="4" t="s">
        <v>487</v>
      </c>
      <c r="AO9" s="4" t="s">
        <v>488</v>
      </c>
      <c r="AP9" s="4" t="s">
        <v>489</v>
      </c>
      <c r="AQ9" s="4" t="s">
        <v>490</v>
      </c>
      <c r="AR9" s="4" t="s">
        <v>491</v>
      </c>
      <c r="AS9" s="4" t="s">
        <v>492</v>
      </c>
      <c r="AT9" s="4" t="s">
        <v>493</v>
      </c>
      <c r="AU9" s="4" t="s">
        <v>494</v>
      </c>
      <c r="AV9" s="4" t="s">
        <v>495</v>
      </c>
      <c r="AW9" s="4" t="s">
        <v>496</v>
      </c>
      <c r="AX9" s="4" t="s">
        <v>497</v>
      </c>
      <c r="AY9" s="4" t="s">
        <v>498</v>
      </c>
      <c r="AZ9" s="4" t="s">
        <v>499</v>
      </c>
      <c r="BA9" s="4" t="s">
        <v>500</v>
      </c>
      <c r="BB9" s="4" t="s">
        <v>501</v>
      </c>
      <c r="BC9" s="4" t="s">
        <v>502</v>
      </c>
      <c r="BD9" s="4" t="s">
        <v>503</v>
      </c>
      <c r="BE9" s="4" t="s">
        <v>504</v>
      </c>
      <c r="BF9" s="4" t="s">
        <v>505</v>
      </c>
      <c r="BG9" s="4" t="s">
        <v>506</v>
      </c>
      <c r="BH9" s="4" t="s">
        <v>507</v>
      </c>
      <c r="BI9" s="4" t="s">
        <v>508</v>
      </c>
      <c r="BJ9" s="4" t="s">
        <v>509</v>
      </c>
      <c r="BK9" s="4" t="s">
        <v>510</v>
      </c>
      <c r="BL9" s="4" t="s">
        <v>511</v>
      </c>
      <c r="BM9" s="4" t="s">
        <v>512</v>
      </c>
      <c r="BN9" s="4" t="s">
        <v>513</v>
      </c>
      <c r="BO9" s="4" t="s">
        <v>514</v>
      </c>
      <c r="BP9" s="4" t="s">
        <v>515</v>
      </c>
      <c r="BQ9" s="4" t="s">
        <v>516</v>
      </c>
      <c r="BR9" s="4" t="s">
        <v>517</v>
      </c>
      <c r="BS9" s="4" t="s">
        <v>518</v>
      </c>
      <c r="BT9" s="4" t="s">
        <v>519</v>
      </c>
      <c r="BU9" s="4" t="s">
        <v>520</v>
      </c>
      <c r="BV9" s="4" t="s">
        <v>521</v>
      </c>
      <c r="BW9" s="4" t="s">
        <v>522</v>
      </c>
      <c r="BX9" s="4" t="s">
        <v>523</v>
      </c>
      <c r="BY9" s="4" t="s">
        <v>524</v>
      </c>
      <c r="BZ9" s="4" t="s">
        <v>525</v>
      </c>
      <c r="CA9" s="4" t="s">
        <v>526</v>
      </c>
      <c r="CB9" s="4" t="s">
        <v>527</v>
      </c>
      <c r="CC9" s="4" t="s">
        <v>528</v>
      </c>
      <c r="CD9" s="4" t="s">
        <v>529</v>
      </c>
      <c r="CE9" s="4" t="s">
        <v>530</v>
      </c>
      <c r="CF9" s="4" t="s">
        <v>531</v>
      </c>
      <c r="CG9" s="4" t="s">
        <v>532</v>
      </c>
      <c r="CH9" s="4" t="s">
        <v>533</v>
      </c>
      <c r="CI9" s="4" t="s">
        <v>534</v>
      </c>
      <c r="CJ9" s="4" t="s">
        <v>535</v>
      </c>
      <c r="CK9" s="4" t="s">
        <v>536</v>
      </c>
      <c r="CL9" s="4" t="s">
        <v>537</v>
      </c>
      <c r="CM9" s="4" t="s">
        <v>538</v>
      </c>
      <c r="CN9" s="4" t="s">
        <v>539</v>
      </c>
      <c r="CO9" s="4" t="s">
        <v>540</v>
      </c>
      <c r="CP9" s="4" t="s">
        <v>541</v>
      </c>
      <c r="CQ9" s="4" t="s">
        <v>542</v>
      </c>
      <c r="CR9" s="4" t="s">
        <v>543</v>
      </c>
      <c r="CS9" s="4" t="s">
        <v>544</v>
      </c>
      <c r="CT9" s="4" t="s">
        <v>545</v>
      </c>
      <c r="CU9" s="4" t="s">
        <v>546</v>
      </c>
      <c r="CV9" s="4" t="s">
        <v>547</v>
      </c>
      <c r="CW9" s="4" t="s">
        <v>548</v>
      </c>
      <c r="CX9" s="4" t="s">
        <v>549</v>
      </c>
      <c r="CY9" s="4" t="s">
        <v>550</v>
      </c>
      <c r="CZ9" s="4" t="s">
        <v>551</v>
      </c>
      <c r="DA9" s="4" t="s">
        <v>552</v>
      </c>
      <c r="DB9" s="4" t="s">
        <v>553</v>
      </c>
      <c r="DC9" s="4" t="s">
        <v>554</v>
      </c>
      <c r="DD9" s="4" t="s">
        <v>555</v>
      </c>
      <c r="DE9" s="4" t="s">
        <v>556</v>
      </c>
      <c r="DF9" s="4"/>
      <c r="DG9" s="4"/>
      <c r="DH9" s="4"/>
      <c r="DI9" s="4"/>
      <c r="DJ9" s="4"/>
      <c r="DK9" s="4"/>
    </row>
    <row r="10" spans="1:125" ht="15.75" customHeight="1" x14ac:dyDescent="0.15">
      <c r="A10" s="5">
        <v>45383.801461261573</v>
      </c>
      <c r="B10" s="4"/>
      <c r="C10" s="4" t="s">
        <v>112</v>
      </c>
      <c r="D10" s="4" t="s">
        <v>112</v>
      </c>
      <c r="E10" s="4" t="s">
        <v>112</v>
      </c>
      <c r="F10" s="4" t="s">
        <v>112</v>
      </c>
      <c r="G10" s="4" t="s">
        <v>112</v>
      </c>
      <c r="H10" s="4" t="s">
        <v>112</v>
      </c>
      <c r="I10" s="4" t="s">
        <v>112</v>
      </c>
      <c r="J10" s="4" t="s">
        <v>112</v>
      </c>
      <c r="K10" s="4" t="s">
        <v>112</v>
      </c>
      <c r="L10" s="4" t="s">
        <v>112</v>
      </c>
      <c r="M10" s="4" t="s">
        <v>112</v>
      </c>
      <c r="N10" s="4" t="s">
        <v>112</v>
      </c>
      <c r="O10" s="4" t="s">
        <v>112</v>
      </c>
      <c r="P10" s="4" t="s">
        <v>112</v>
      </c>
      <c r="Q10" s="4"/>
      <c r="R10" s="4" t="s">
        <v>233</v>
      </c>
      <c r="S10" s="4" t="s">
        <v>114</v>
      </c>
      <c r="T10" s="4" t="s">
        <v>112</v>
      </c>
      <c r="U10" s="4" t="s">
        <v>112</v>
      </c>
      <c r="V10" s="4" t="s">
        <v>112</v>
      </c>
      <c r="W10" s="4" t="s">
        <v>113</v>
      </c>
      <c r="X10" s="4" t="s">
        <v>114</v>
      </c>
      <c r="Y10" s="4" t="s">
        <v>114</v>
      </c>
      <c r="Z10" s="4" t="s">
        <v>113</v>
      </c>
      <c r="AA10" s="4" t="s">
        <v>114</v>
      </c>
      <c r="AB10" s="4" t="s">
        <v>112</v>
      </c>
      <c r="AC10" s="4" t="s">
        <v>112</v>
      </c>
      <c r="AD10" s="4" t="s">
        <v>233</v>
      </c>
      <c r="AE10" s="4" t="s">
        <v>114</v>
      </c>
      <c r="AF10" s="4"/>
      <c r="AG10" s="4" t="s">
        <v>114</v>
      </c>
      <c r="AH10" s="4" t="s">
        <v>112</v>
      </c>
      <c r="AI10" s="4" t="s">
        <v>112</v>
      </c>
      <c r="AJ10" s="4" t="s">
        <v>112</v>
      </c>
      <c r="AK10" s="4" t="s">
        <v>112</v>
      </c>
      <c r="AL10" s="4" t="s">
        <v>112</v>
      </c>
      <c r="AM10" s="4" t="s">
        <v>112</v>
      </c>
      <c r="AN10" s="4" t="s">
        <v>112</v>
      </c>
      <c r="AO10" s="4"/>
      <c r="AP10" s="4" t="s">
        <v>112</v>
      </c>
      <c r="AQ10" s="4" t="s">
        <v>112</v>
      </c>
      <c r="AR10" s="4" t="s">
        <v>112</v>
      </c>
      <c r="AS10" s="4" t="s">
        <v>112</v>
      </c>
      <c r="AT10" s="4" t="s">
        <v>112</v>
      </c>
      <c r="AU10" s="4" t="s">
        <v>114</v>
      </c>
      <c r="AV10" s="4" t="s">
        <v>112</v>
      </c>
      <c r="AW10" s="4" t="s">
        <v>112</v>
      </c>
      <c r="AX10" s="4"/>
      <c r="AY10" s="4" t="s">
        <v>112</v>
      </c>
      <c r="AZ10" s="4" t="s">
        <v>113</v>
      </c>
      <c r="BA10" s="4" t="s">
        <v>112</v>
      </c>
      <c r="BB10" s="4" t="s">
        <v>112</v>
      </c>
      <c r="BC10" s="4" t="s">
        <v>113</v>
      </c>
      <c r="BD10" s="4" t="s">
        <v>112</v>
      </c>
      <c r="BE10" s="4" t="s">
        <v>112</v>
      </c>
      <c r="BF10" s="4" t="s">
        <v>113</v>
      </c>
      <c r="BG10" s="4" t="s">
        <v>112</v>
      </c>
      <c r="BH10" s="4" t="s">
        <v>112</v>
      </c>
      <c r="BI10" s="4" t="s">
        <v>112</v>
      </c>
      <c r="BJ10" s="4" t="s">
        <v>112</v>
      </c>
      <c r="BK10" s="4" t="s">
        <v>113</v>
      </c>
      <c r="BL10" s="4"/>
      <c r="BM10" s="4" t="s">
        <v>112</v>
      </c>
      <c r="BN10" s="4" t="s">
        <v>112</v>
      </c>
      <c r="BO10" s="4" t="s">
        <v>112</v>
      </c>
      <c r="BP10" s="4" t="s">
        <v>114</v>
      </c>
      <c r="BQ10" s="4" t="s">
        <v>113</v>
      </c>
      <c r="BR10" s="4" t="s">
        <v>112</v>
      </c>
      <c r="BS10" s="4" t="s">
        <v>112</v>
      </c>
      <c r="BT10" s="4" t="s">
        <v>112</v>
      </c>
      <c r="BU10" s="4" t="s">
        <v>112</v>
      </c>
      <c r="BV10" s="4" t="s">
        <v>112</v>
      </c>
      <c r="BW10" s="4" t="s">
        <v>112</v>
      </c>
      <c r="BX10" s="4"/>
      <c r="BY10" s="4" t="s">
        <v>112</v>
      </c>
      <c r="BZ10" s="4" t="s">
        <v>112</v>
      </c>
      <c r="CA10" s="4" t="s">
        <v>112</v>
      </c>
      <c r="CB10" s="4" t="s">
        <v>113</v>
      </c>
      <c r="CC10" s="4" t="s">
        <v>113</v>
      </c>
      <c r="CD10" s="4" t="s">
        <v>116</v>
      </c>
      <c r="CE10" s="4" t="s">
        <v>116</v>
      </c>
      <c r="CF10" s="4" t="s">
        <v>112</v>
      </c>
      <c r="CG10" s="4" t="s">
        <v>116</v>
      </c>
      <c r="CH10" s="4" t="s">
        <v>112</v>
      </c>
      <c r="CI10" s="4"/>
      <c r="CJ10" s="4" t="s">
        <v>112</v>
      </c>
      <c r="CK10" s="4" t="s">
        <v>112</v>
      </c>
      <c r="CL10" s="4" t="s">
        <v>112</v>
      </c>
      <c r="CM10" s="4" t="s">
        <v>112</v>
      </c>
      <c r="CN10" s="4" t="s">
        <v>112</v>
      </c>
      <c r="CO10" s="4" t="s">
        <v>112</v>
      </c>
      <c r="CP10" s="4" t="s">
        <v>112</v>
      </c>
      <c r="CQ10" s="4" t="s">
        <v>114</v>
      </c>
      <c r="CR10" s="4" t="s">
        <v>112</v>
      </c>
      <c r="CS10" s="4" t="s">
        <v>112</v>
      </c>
      <c r="CT10" s="4" t="s">
        <v>112</v>
      </c>
      <c r="CU10" s="4" t="s">
        <v>112</v>
      </c>
      <c r="CV10" s="4"/>
      <c r="CW10" s="4" t="s">
        <v>112</v>
      </c>
      <c r="CX10" s="4" t="s">
        <v>112</v>
      </c>
      <c r="CY10" s="4" t="s">
        <v>112</v>
      </c>
      <c r="CZ10" s="4" t="s">
        <v>112</v>
      </c>
      <c r="DA10" s="4" t="s">
        <v>112</v>
      </c>
      <c r="DB10" s="4" t="s">
        <v>112</v>
      </c>
      <c r="DC10" s="4" t="s">
        <v>112</v>
      </c>
      <c r="DD10" s="4" t="s">
        <v>112</v>
      </c>
      <c r="DE10" s="4" t="s">
        <v>112</v>
      </c>
      <c r="DF10" s="4"/>
      <c r="DG10" s="4"/>
      <c r="DH10" s="4"/>
      <c r="DI10" s="4"/>
      <c r="DJ10" s="4"/>
      <c r="DK10" s="4"/>
    </row>
    <row r="11" spans="1:125" ht="15.75" customHeight="1" x14ac:dyDescent="0.15">
      <c r="A11" s="4" t="s">
        <v>0</v>
      </c>
      <c r="B11" s="4" t="s">
        <v>557</v>
      </c>
      <c r="C11" s="4" t="s">
        <v>558</v>
      </c>
      <c r="D11" s="4" t="s">
        <v>559</v>
      </c>
      <c r="E11" s="4" t="s">
        <v>560</v>
      </c>
      <c r="F11" s="4" t="s">
        <v>561</v>
      </c>
      <c r="G11" s="4" t="s">
        <v>562</v>
      </c>
      <c r="H11" s="4" t="s">
        <v>563</v>
      </c>
      <c r="I11" s="4" t="s">
        <v>564</v>
      </c>
      <c r="J11" s="4" t="s">
        <v>565</v>
      </c>
      <c r="K11" s="4" t="s">
        <v>566</v>
      </c>
      <c r="L11" s="4" t="s">
        <v>567</v>
      </c>
      <c r="M11" s="4" t="s">
        <v>568</v>
      </c>
      <c r="N11" s="4" t="s">
        <v>569</v>
      </c>
      <c r="O11" s="4" t="s">
        <v>570</v>
      </c>
      <c r="P11" s="4" t="s">
        <v>571</v>
      </c>
      <c r="Q11" s="4" t="s">
        <v>572</v>
      </c>
      <c r="R11" s="4" t="s">
        <v>573</v>
      </c>
      <c r="S11" s="4" t="s">
        <v>574</v>
      </c>
      <c r="T11" s="4" t="s">
        <v>575</v>
      </c>
      <c r="U11" s="4" t="s">
        <v>576</v>
      </c>
      <c r="V11" s="4" t="s">
        <v>577</v>
      </c>
      <c r="W11" s="4" t="s">
        <v>578</v>
      </c>
      <c r="X11" s="4" t="s">
        <v>579</v>
      </c>
      <c r="Y11" s="4" t="s">
        <v>580</v>
      </c>
      <c r="Z11" s="4" t="s">
        <v>581</v>
      </c>
      <c r="AA11" s="4" t="s">
        <v>582</v>
      </c>
      <c r="AB11" s="4" t="s">
        <v>583</v>
      </c>
      <c r="AC11" s="4" t="s">
        <v>584</v>
      </c>
      <c r="AD11" s="4" t="s">
        <v>585</v>
      </c>
      <c r="AE11" s="4" t="s">
        <v>586</v>
      </c>
      <c r="AF11" s="4" t="s">
        <v>587</v>
      </c>
      <c r="AG11" s="4" t="s">
        <v>588</v>
      </c>
      <c r="AH11" s="4" t="s">
        <v>589</v>
      </c>
      <c r="AI11" s="4" t="s">
        <v>590</v>
      </c>
      <c r="AJ11" s="4" t="s">
        <v>591</v>
      </c>
      <c r="AK11" s="4" t="s">
        <v>592</v>
      </c>
      <c r="AL11" s="4" t="s">
        <v>593</v>
      </c>
      <c r="AM11" s="4" t="s">
        <v>594</v>
      </c>
      <c r="AN11" s="4" t="s">
        <v>595</v>
      </c>
      <c r="AO11" s="4" t="s">
        <v>596</v>
      </c>
      <c r="AP11" s="4" t="s">
        <v>597</v>
      </c>
      <c r="AQ11" s="4" t="s">
        <v>598</v>
      </c>
      <c r="AR11" s="4" t="s">
        <v>599</v>
      </c>
      <c r="AS11" s="4" t="s">
        <v>600</v>
      </c>
      <c r="AT11" s="4" t="s">
        <v>601</v>
      </c>
      <c r="AU11" s="4" t="s">
        <v>602</v>
      </c>
      <c r="AV11" s="4" t="s">
        <v>603</v>
      </c>
      <c r="AW11" s="4" t="s">
        <v>604</v>
      </c>
      <c r="AX11" s="4" t="s">
        <v>605</v>
      </c>
      <c r="AY11" s="4" t="s">
        <v>606</v>
      </c>
      <c r="AZ11" s="4" t="s">
        <v>607</v>
      </c>
      <c r="BA11" s="4" t="s">
        <v>608</v>
      </c>
      <c r="BB11" s="4" t="s">
        <v>609</v>
      </c>
      <c r="BC11" s="4" t="s">
        <v>610</v>
      </c>
      <c r="BD11" s="4" t="s">
        <v>611</v>
      </c>
      <c r="BE11" s="4" t="s">
        <v>612</v>
      </c>
      <c r="BF11" s="4" t="s">
        <v>613</v>
      </c>
      <c r="BG11" s="4" t="s">
        <v>614</v>
      </c>
      <c r="BH11" s="4" t="s">
        <v>615</v>
      </c>
      <c r="BI11" s="4" t="s">
        <v>616</v>
      </c>
      <c r="BJ11" s="4" t="s">
        <v>617</v>
      </c>
      <c r="BK11" s="4" t="s">
        <v>618</v>
      </c>
      <c r="BL11" s="4" t="s">
        <v>619</v>
      </c>
      <c r="BM11" s="4" t="s">
        <v>620</v>
      </c>
      <c r="BN11" s="4" t="s">
        <v>621</v>
      </c>
      <c r="BO11" s="4" t="s">
        <v>622</v>
      </c>
      <c r="BP11" s="4" t="s">
        <v>623</v>
      </c>
      <c r="BQ11" s="4" t="s">
        <v>624</v>
      </c>
      <c r="BR11" s="4" t="s">
        <v>625</v>
      </c>
      <c r="BS11" s="4" t="s">
        <v>626</v>
      </c>
      <c r="BT11" s="4" t="s">
        <v>627</v>
      </c>
      <c r="BU11" s="4" t="s">
        <v>628</v>
      </c>
      <c r="BV11" s="4" t="s">
        <v>629</v>
      </c>
      <c r="BW11" s="4" t="s">
        <v>630</v>
      </c>
      <c r="BX11" s="4" t="s">
        <v>631</v>
      </c>
      <c r="BY11" s="4" t="s">
        <v>632</v>
      </c>
      <c r="BZ11" s="4" t="s">
        <v>633</v>
      </c>
      <c r="CA11" s="4" t="s">
        <v>634</v>
      </c>
      <c r="CB11" s="4" t="s">
        <v>635</v>
      </c>
      <c r="CC11" s="4" t="s">
        <v>636</v>
      </c>
      <c r="CD11" s="4" t="s">
        <v>637</v>
      </c>
      <c r="CE11" s="4" t="s">
        <v>638</v>
      </c>
      <c r="CF11" s="4" t="s">
        <v>639</v>
      </c>
      <c r="CG11" s="4" t="s">
        <v>640</v>
      </c>
      <c r="CH11" s="4" t="s">
        <v>641</v>
      </c>
      <c r="CI11" s="4" t="s">
        <v>642</v>
      </c>
      <c r="CJ11" s="4" t="s">
        <v>643</v>
      </c>
      <c r="CK11" s="4" t="s">
        <v>644</v>
      </c>
      <c r="CL11" s="4" t="s">
        <v>645</v>
      </c>
      <c r="CM11" s="4" t="s">
        <v>646</v>
      </c>
      <c r="CN11" s="4" t="s">
        <v>647</v>
      </c>
      <c r="CO11" s="4" t="s">
        <v>648</v>
      </c>
      <c r="CP11" s="4" t="s">
        <v>649</v>
      </c>
      <c r="CQ11" s="4" t="s">
        <v>650</v>
      </c>
      <c r="CR11" s="4" t="s">
        <v>651</v>
      </c>
      <c r="CS11" s="4" t="s">
        <v>652</v>
      </c>
      <c r="CT11" s="4" t="s">
        <v>653</v>
      </c>
      <c r="CU11" s="4" t="s">
        <v>654</v>
      </c>
      <c r="CV11" s="4" t="s">
        <v>655</v>
      </c>
      <c r="CW11" s="4" t="s">
        <v>656</v>
      </c>
      <c r="CX11" s="4"/>
      <c r="CY11" s="4"/>
      <c r="CZ11" s="4"/>
      <c r="DA11" s="4"/>
      <c r="DB11" s="4"/>
      <c r="DC11" s="4"/>
    </row>
    <row r="12" spans="1:125" ht="15.75" customHeight="1" x14ac:dyDescent="0.15">
      <c r="A12" s="5">
        <v>45383.804314918976</v>
      </c>
      <c r="B12" s="4"/>
      <c r="C12" s="4" t="s">
        <v>112</v>
      </c>
      <c r="D12" s="4" t="s">
        <v>112</v>
      </c>
      <c r="E12" s="4" t="s">
        <v>112</v>
      </c>
      <c r="F12" s="4" t="s">
        <v>112</v>
      </c>
      <c r="G12" s="4" t="s">
        <v>112</v>
      </c>
      <c r="H12" s="4" t="s">
        <v>112</v>
      </c>
      <c r="I12" s="4" t="s">
        <v>112</v>
      </c>
      <c r="J12" s="4" t="s">
        <v>112</v>
      </c>
      <c r="K12" s="4" t="s">
        <v>112</v>
      </c>
      <c r="L12" s="4"/>
      <c r="M12" s="4" t="s">
        <v>112</v>
      </c>
      <c r="N12" s="4" t="s">
        <v>112</v>
      </c>
      <c r="O12" s="4" t="s">
        <v>112</v>
      </c>
      <c r="P12" s="4" t="s">
        <v>112</v>
      </c>
      <c r="Q12" s="4" t="s">
        <v>112</v>
      </c>
      <c r="R12" s="4" t="s">
        <v>112</v>
      </c>
      <c r="S12" s="4" t="s">
        <v>113</v>
      </c>
      <c r="T12" s="4" t="s">
        <v>113</v>
      </c>
      <c r="U12" s="4" t="s">
        <v>113</v>
      </c>
      <c r="V12" s="4"/>
      <c r="W12" s="4" t="s">
        <v>112</v>
      </c>
      <c r="X12" s="4" t="s">
        <v>112</v>
      </c>
      <c r="Y12" s="4" t="s">
        <v>112</v>
      </c>
      <c r="Z12" s="4" t="s">
        <v>112</v>
      </c>
      <c r="AA12" s="4" t="s">
        <v>112</v>
      </c>
      <c r="AB12" s="4" t="s">
        <v>112</v>
      </c>
      <c r="AC12" s="4" t="s">
        <v>112</v>
      </c>
      <c r="AD12" s="4" t="s">
        <v>112</v>
      </c>
      <c r="AE12" s="4" t="s">
        <v>113</v>
      </c>
      <c r="AF12" s="4" t="s">
        <v>112</v>
      </c>
      <c r="AG12" s="4"/>
      <c r="AH12" s="4" t="s">
        <v>112</v>
      </c>
      <c r="AI12" s="4" t="s">
        <v>112</v>
      </c>
      <c r="AJ12" s="4" t="s">
        <v>112</v>
      </c>
      <c r="AK12" s="4" t="s">
        <v>112</v>
      </c>
      <c r="AL12" s="4" t="s">
        <v>112</v>
      </c>
      <c r="AM12" s="4" t="s">
        <v>112</v>
      </c>
      <c r="AN12" s="4" t="s">
        <v>112</v>
      </c>
      <c r="AO12" s="4" t="s">
        <v>112</v>
      </c>
      <c r="AP12" s="4" t="s">
        <v>112</v>
      </c>
      <c r="AQ12" s="4" t="s">
        <v>112</v>
      </c>
      <c r="AR12" s="4"/>
      <c r="AS12" s="4" t="s">
        <v>112</v>
      </c>
      <c r="AT12" s="4" t="s">
        <v>112</v>
      </c>
      <c r="AU12" s="4" t="s">
        <v>112</v>
      </c>
      <c r="AV12" s="4" t="s">
        <v>112</v>
      </c>
      <c r="AW12" s="4" t="s">
        <v>112</v>
      </c>
      <c r="AX12" s="4" t="s">
        <v>112</v>
      </c>
      <c r="AY12" s="4"/>
      <c r="AZ12" s="4" t="s">
        <v>112</v>
      </c>
      <c r="BA12" s="4" t="s">
        <v>112</v>
      </c>
      <c r="BB12" s="4" t="s">
        <v>112</v>
      </c>
      <c r="BC12" s="4" t="s">
        <v>112</v>
      </c>
      <c r="BD12" s="4" t="s">
        <v>112</v>
      </c>
      <c r="BE12" s="4" t="s">
        <v>112</v>
      </c>
      <c r="BF12" s="4" t="s">
        <v>112</v>
      </c>
      <c r="BG12" s="4" t="s">
        <v>112</v>
      </c>
      <c r="BH12" s="4" t="s">
        <v>112</v>
      </c>
      <c r="BI12" s="4"/>
      <c r="BJ12" s="4" t="s">
        <v>113</v>
      </c>
      <c r="BK12" s="4" t="s">
        <v>112</v>
      </c>
      <c r="BL12" s="4" t="s">
        <v>112</v>
      </c>
      <c r="BM12" s="4" t="s">
        <v>112</v>
      </c>
      <c r="BN12" s="4" t="s">
        <v>112</v>
      </c>
      <c r="BO12" s="4" t="s">
        <v>112</v>
      </c>
      <c r="BP12" s="4" t="s">
        <v>112</v>
      </c>
      <c r="BQ12" s="4" t="s">
        <v>112</v>
      </c>
      <c r="BR12" s="4"/>
      <c r="BS12" s="4" t="s">
        <v>112</v>
      </c>
      <c r="BT12" s="4" t="s">
        <v>112</v>
      </c>
      <c r="BU12" s="4" t="s">
        <v>112</v>
      </c>
      <c r="BV12" s="4" t="s">
        <v>112</v>
      </c>
      <c r="BW12" s="4" t="s">
        <v>112</v>
      </c>
      <c r="BX12" s="4" t="s">
        <v>112</v>
      </c>
      <c r="BY12" s="4" t="s">
        <v>112</v>
      </c>
      <c r="BZ12" s="4" t="s">
        <v>112</v>
      </c>
      <c r="CA12" s="4" t="s">
        <v>112</v>
      </c>
      <c r="CB12" s="4" t="s">
        <v>112</v>
      </c>
      <c r="CC12" s="4"/>
      <c r="CD12" s="4" t="s">
        <v>112</v>
      </c>
      <c r="CE12" s="4" t="s">
        <v>112</v>
      </c>
      <c r="CF12" s="4" t="s">
        <v>112</v>
      </c>
      <c r="CG12" s="4" t="s">
        <v>112</v>
      </c>
      <c r="CH12" s="4" t="s">
        <v>112</v>
      </c>
      <c r="CI12" s="4" t="s">
        <v>112</v>
      </c>
      <c r="CJ12" s="4" t="s">
        <v>112</v>
      </c>
      <c r="CK12" s="4" t="s">
        <v>112</v>
      </c>
      <c r="CL12" s="4" t="s">
        <v>112</v>
      </c>
      <c r="CM12" s="4"/>
      <c r="CN12" s="4" t="s">
        <v>112</v>
      </c>
      <c r="CO12" s="4" t="s">
        <v>114</v>
      </c>
      <c r="CP12" s="4" t="s">
        <v>112</v>
      </c>
      <c r="CQ12" s="4" t="s">
        <v>113</v>
      </c>
      <c r="CR12" s="4" t="s">
        <v>112</v>
      </c>
      <c r="CS12" s="4" t="s">
        <v>112</v>
      </c>
      <c r="CT12" s="4" t="s">
        <v>112</v>
      </c>
      <c r="CU12" s="4" t="s">
        <v>112</v>
      </c>
      <c r="CV12" s="4" t="s">
        <v>114</v>
      </c>
      <c r="CW12" s="4" t="s">
        <v>112</v>
      </c>
      <c r="CX12" s="4"/>
      <c r="CY12" s="4"/>
      <c r="CZ12" s="4"/>
      <c r="DA12" s="4"/>
      <c r="DB12" s="4"/>
      <c r="DC12" s="4"/>
    </row>
    <row r="15" spans="1:125" ht="15.75" customHeight="1" x14ac:dyDescent="0.15">
      <c r="A15" s="4" t="s">
        <v>0</v>
      </c>
      <c r="B15" s="4" t="s">
        <v>657</v>
      </c>
      <c r="C15" s="4" t="s">
        <v>658</v>
      </c>
      <c r="D15" s="4" t="s">
        <v>659</v>
      </c>
      <c r="E15" s="4" t="s">
        <v>660</v>
      </c>
      <c r="F15" s="4" t="s">
        <v>661</v>
      </c>
      <c r="G15" s="4" t="s">
        <v>662</v>
      </c>
      <c r="H15" s="4" t="s">
        <v>663</v>
      </c>
      <c r="I15" s="4" t="s">
        <v>664</v>
      </c>
      <c r="J15" s="4" t="s">
        <v>665</v>
      </c>
      <c r="K15" s="4" t="s">
        <v>666</v>
      </c>
      <c r="L15" s="4" t="s">
        <v>667</v>
      </c>
      <c r="M15" s="4" t="s">
        <v>668</v>
      </c>
      <c r="N15" s="4" t="s">
        <v>669</v>
      </c>
      <c r="O15" s="4" t="s">
        <v>670</v>
      </c>
      <c r="P15" s="4" t="s">
        <v>671</v>
      </c>
      <c r="Q15" s="4" t="s">
        <v>672</v>
      </c>
      <c r="R15" s="4" t="s">
        <v>673</v>
      </c>
      <c r="S15" s="4" t="s">
        <v>674</v>
      </c>
      <c r="T15" s="4" t="s">
        <v>675</v>
      </c>
      <c r="U15" s="4" t="s">
        <v>676</v>
      </c>
      <c r="V15" s="4" t="s">
        <v>677</v>
      </c>
      <c r="W15" s="4" t="s">
        <v>678</v>
      </c>
      <c r="X15" s="4" t="s">
        <v>679</v>
      </c>
      <c r="Y15" s="4" t="s">
        <v>680</v>
      </c>
      <c r="Z15" s="4" t="s">
        <v>681</v>
      </c>
      <c r="AA15" s="4" t="s">
        <v>682</v>
      </c>
      <c r="AB15" s="4" t="s">
        <v>683</v>
      </c>
      <c r="AC15" s="4" t="s">
        <v>684</v>
      </c>
      <c r="AD15" s="4" t="s">
        <v>685</v>
      </c>
      <c r="AE15" s="4" t="s">
        <v>686</v>
      </c>
      <c r="AF15" s="4" t="s">
        <v>687</v>
      </c>
      <c r="AG15" s="4" t="s">
        <v>688</v>
      </c>
      <c r="AH15" s="4" t="s">
        <v>689</v>
      </c>
      <c r="AI15" s="4" t="s">
        <v>690</v>
      </c>
      <c r="AJ15" s="4" t="s">
        <v>691</v>
      </c>
      <c r="AK15" s="4" t="s">
        <v>692</v>
      </c>
      <c r="AL15" s="4" t="s">
        <v>693</v>
      </c>
      <c r="AM15" s="4" t="s">
        <v>694</v>
      </c>
      <c r="AN15" s="4" t="s">
        <v>695</v>
      </c>
      <c r="AO15" s="4" t="s">
        <v>696</v>
      </c>
      <c r="AP15" s="4" t="s">
        <v>697</v>
      </c>
      <c r="AQ15" s="4" t="s">
        <v>698</v>
      </c>
      <c r="AR15" s="4" t="s">
        <v>699</v>
      </c>
      <c r="AS15" s="4" t="s">
        <v>700</v>
      </c>
      <c r="AT15" s="4" t="s">
        <v>701</v>
      </c>
      <c r="AU15" s="4" t="s">
        <v>702</v>
      </c>
      <c r="AV15" s="4" t="s">
        <v>703</v>
      </c>
      <c r="AW15" s="4" t="s">
        <v>704</v>
      </c>
      <c r="AX15" s="4" t="s">
        <v>705</v>
      </c>
      <c r="AY15" s="4" t="s">
        <v>706</v>
      </c>
      <c r="AZ15" s="4" t="s">
        <v>707</v>
      </c>
      <c r="BA15" s="4" t="s">
        <v>708</v>
      </c>
      <c r="BB15" s="4" t="s">
        <v>709</v>
      </c>
      <c r="BC15" s="4" t="s">
        <v>710</v>
      </c>
      <c r="BD15" s="4" t="s">
        <v>711</v>
      </c>
      <c r="BE15" s="4" t="s">
        <v>712</v>
      </c>
      <c r="BF15" s="4" t="s">
        <v>713</v>
      </c>
      <c r="BG15" s="4" t="s">
        <v>714</v>
      </c>
      <c r="BH15" s="4" t="s">
        <v>715</v>
      </c>
      <c r="BI15" s="4" t="s">
        <v>716</v>
      </c>
      <c r="BJ15" s="4" t="s">
        <v>717</v>
      </c>
      <c r="BK15" s="4" t="s">
        <v>718</v>
      </c>
      <c r="BL15" s="4" t="s">
        <v>719</v>
      </c>
      <c r="BM15" s="4" t="s">
        <v>720</v>
      </c>
      <c r="BN15" s="4" t="s">
        <v>721</v>
      </c>
      <c r="BO15" s="4" t="s">
        <v>722</v>
      </c>
      <c r="BP15" s="4" t="s">
        <v>723</v>
      </c>
      <c r="BQ15" s="4" t="s">
        <v>724</v>
      </c>
      <c r="BR15" s="4" t="s">
        <v>725</v>
      </c>
      <c r="BS15" s="4" t="s">
        <v>726</v>
      </c>
      <c r="BT15" s="4" t="s">
        <v>727</v>
      </c>
      <c r="BU15" s="4" t="s">
        <v>728</v>
      </c>
      <c r="BV15" s="4" t="s">
        <v>729</v>
      </c>
      <c r="BW15" s="4" t="s">
        <v>730</v>
      </c>
      <c r="BX15" s="4" t="s">
        <v>731</v>
      </c>
      <c r="BY15" s="4" t="s">
        <v>732</v>
      </c>
      <c r="BZ15" s="4" t="s">
        <v>733</v>
      </c>
      <c r="CA15" s="4" t="s">
        <v>734</v>
      </c>
      <c r="CB15" s="4" t="s">
        <v>735</v>
      </c>
      <c r="CC15" s="4" t="s">
        <v>736</v>
      </c>
      <c r="CD15" s="4" t="s">
        <v>737</v>
      </c>
      <c r="CE15" s="4" t="s">
        <v>738</v>
      </c>
      <c r="CF15" s="4" t="s">
        <v>739</v>
      </c>
      <c r="CG15" s="4" t="s">
        <v>740</v>
      </c>
      <c r="CH15" s="4" t="s">
        <v>741</v>
      </c>
      <c r="CI15" s="4" t="s">
        <v>742</v>
      </c>
      <c r="CJ15" s="4" t="s">
        <v>743</v>
      </c>
      <c r="CK15" s="4" t="s">
        <v>744</v>
      </c>
      <c r="CL15" s="4" t="s">
        <v>745</v>
      </c>
      <c r="CM15" s="4" t="s">
        <v>746</v>
      </c>
      <c r="CN15" s="4" t="s">
        <v>747</v>
      </c>
      <c r="CO15" s="4" t="s">
        <v>748</v>
      </c>
      <c r="CP15" s="4" t="s">
        <v>749</v>
      </c>
      <c r="CQ15" s="4" t="s">
        <v>750</v>
      </c>
      <c r="CR15" s="4" t="s">
        <v>751</v>
      </c>
      <c r="CS15" s="4" t="s">
        <v>752</v>
      </c>
      <c r="CT15" s="4" t="s">
        <v>753</v>
      </c>
      <c r="CU15" s="4" t="s">
        <v>754</v>
      </c>
      <c r="CV15" s="4" t="s">
        <v>755</v>
      </c>
      <c r="CW15" s="4" t="s">
        <v>756</v>
      </c>
      <c r="CX15" s="4" t="s">
        <v>757</v>
      </c>
      <c r="CY15" s="4"/>
      <c r="CZ15" s="4"/>
      <c r="DA15" s="4"/>
      <c r="DB15" s="4"/>
      <c r="DC15" s="4"/>
      <c r="DD15" s="4"/>
    </row>
    <row r="16" spans="1:125" ht="15.75" customHeight="1" x14ac:dyDescent="0.15">
      <c r="A16" s="5">
        <v>45384.386541284723</v>
      </c>
      <c r="B16" s="4"/>
      <c r="C16" s="4" t="s">
        <v>112</v>
      </c>
      <c r="D16" s="4" t="s">
        <v>112</v>
      </c>
      <c r="E16" s="4" t="s">
        <v>112</v>
      </c>
      <c r="F16" s="4" t="s">
        <v>112</v>
      </c>
      <c r="G16" s="4" t="s">
        <v>113</v>
      </c>
      <c r="H16" s="4" t="s">
        <v>112</v>
      </c>
      <c r="I16" s="4" t="s">
        <v>112</v>
      </c>
      <c r="J16" s="4" t="s">
        <v>112</v>
      </c>
      <c r="K16" s="4" t="s">
        <v>112</v>
      </c>
      <c r="L16" s="4"/>
      <c r="M16" s="4" t="s">
        <v>112</v>
      </c>
      <c r="N16" s="4" t="s">
        <v>112</v>
      </c>
      <c r="O16" s="4" t="s">
        <v>112</v>
      </c>
      <c r="P16" s="4" t="s">
        <v>112</v>
      </c>
      <c r="Q16" s="4" t="s">
        <v>113</v>
      </c>
      <c r="R16" s="4" t="s">
        <v>112</v>
      </c>
      <c r="S16" s="4" t="s">
        <v>112</v>
      </c>
      <c r="T16" s="4" t="s">
        <v>112</v>
      </c>
      <c r="U16" s="4" t="s">
        <v>112</v>
      </c>
      <c r="V16" s="4" t="s">
        <v>112</v>
      </c>
      <c r="W16" s="4"/>
      <c r="X16" s="4" t="s">
        <v>112</v>
      </c>
      <c r="Y16" s="4" t="s">
        <v>112</v>
      </c>
      <c r="Z16" s="4" t="s">
        <v>112</v>
      </c>
      <c r="AA16" s="4" t="s">
        <v>112</v>
      </c>
      <c r="AB16" s="4" t="s">
        <v>112</v>
      </c>
      <c r="AC16" s="4" t="s">
        <v>112</v>
      </c>
      <c r="AD16" s="4" t="s">
        <v>113</v>
      </c>
      <c r="AE16" s="4" t="s">
        <v>113</v>
      </c>
      <c r="AF16" s="4" t="s">
        <v>113</v>
      </c>
      <c r="AG16" s="4"/>
      <c r="AH16" s="4" t="s">
        <v>114</v>
      </c>
      <c r="AI16" s="4" t="s">
        <v>113</v>
      </c>
      <c r="AJ16" s="4" t="s">
        <v>112</v>
      </c>
      <c r="AK16" s="4" t="s">
        <v>112</v>
      </c>
      <c r="AL16" s="4" t="s">
        <v>112</v>
      </c>
      <c r="AM16" s="4" t="s">
        <v>112</v>
      </c>
      <c r="AN16" s="4" t="s">
        <v>112</v>
      </c>
      <c r="AO16" s="4" t="s">
        <v>112</v>
      </c>
      <c r="AP16" s="4" t="s">
        <v>112</v>
      </c>
      <c r="AQ16" s="4" t="s">
        <v>112</v>
      </c>
      <c r="AR16" s="4"/>
      <c r="AS16" s="4" t="s">
        <v>112</v>
      </c>
      <c r="AT16" s="4" t="s">
        <v>114</v>
      </c>
      <c r="AU16" s="4" t="s">
        <v>112</v>
      </c>
      <c r="AV16" s="4" t="s">
        <v>112</v>
      </c>
      <c r="AW16" s="4" t="s">
        <v>112</v>
      </c>
      <c r="AX16" s="4" t="s">
        <v>112</v>
      </c>
      <c r="AY16" s="4" t="s">
        <v>112</v>
      </c>
      <c r="AZ16" s="4" t="s">
        <v>112</v>
      </c>
      <c r="BA16" s="4" t="s">
        <v>112</v>
      </c>
      <c r="BB16" s="4"/>
      <c r="BC16" s="4" t="s">
        <v>112</v>
      </c>
      <c r="BD16" s="4" t="s">
        <v>112</v>
      </c>
      <c r="BE16" s="4" t="s">
        <v>112</v>
      </c>
      <c r="BF16" s="4" t="s">
        <v>112</v>
      </c>
      <c r="BG16" s="4" t="s">
        <v>112</v>
      </c>
      <c r="BH16" s="4" t="s">
        <v>112</v>
      </c>
      <c r="BI16" s="4" t="s">
        <v>112</v>
      </c>
      <c r="BJ16" s="4" t="s">
        <v>112</v>
      </c>
      <c r="BK16" s="4" t="s">
        <v>112</v>
      </c>
      <c r="BL16" s="4"/>
      <c r="BM16" s="4" t="s">
        <v>112</v>
      </c>
      <c r="BN16" s="4" t="s">
        <v>112</v>
      </c>
      <c r="BO16" s="4" t="s">
        <v>112</v>
      </c>
      <c r="BP16" s="4" t="s">
        <v>112</v>
      </c>
      <c r="BQ16" s="4" t="s">
        <v>112</v>
      </c>
      <c r="BR16" s="4" t="s">
        <v>112</v>
      </c>
      <c r="BS16" s="4" t="s">
        <v>112</v>
      </c>
      <c r="BT16" s="4" t="s">
        <v>112</v>
      </c>
      <c r="BU16" s="4" t="s">
        <v>112</v>
      </c>
      <c r="BV16" s="4" t="s">
        <v>113</v>
      </c>
      <c r="BW16" s="4"/>
      <c r="BX16" s="4" t="s">
        <v>112</v>
      </c>
      <c r="BY16" s="4" t="s">
        <v>112</v>
      </c>
      <c r="BZ16" s="4" t="s">
        <v>112</v>
      </c>
      <c r="CA16" s="4" t="s">
        <v>112</v>
      </c>
      <c r="CB16" s="4" t="s">
        <v>112</v>
      </c>
      <c r="CC16" s="4" t="s">
        <v>112</v>
      </c>
      <c r="CD16" s="4" t="s">
        <v>114</v>
      </c>
      <c r="CE16" s="4" t="s">
        <v>112</v>
      </c>
      <c r="CF16" s="4"/>
      <c r="CG16" s="4" t="s">
        <v>112</v>
      </c>
      <c r="CH16" s="4" t="s">
        <v>112</v>
      </c>
      <c r="CI16" s="4" t="s">
        <v>112</v>
      </c>
      <c r="CJ16" s="4" t="s">
        <v>112</v>
      </c>
      <c r="CK16" s="4" t="s">
        <v>112</v>
      </c>
      <c r="CL16" s="4" t="s">
        <v>112</v>
      </c>
      <c r="CM16" s="4" t="s">
        <v>116</v>
      </c>
      <c r="CN16" s="4" t="s">
        <v>113</v>
      </c>
      <c r="CO16" s="4"/>
      <c r="CP16" s="4" t="s">
        <v>112</v>
      </c>
      <c r="CQ16" s="4" t="s">
        <v>114</v>
      </c>
      <c r="CR16" s="4" t="s">
        <v>116</v>
      </c>
      <c r="CS16" s="4" t="s">
        <v>116</v>
      </c>
      <c r="CT16" s="4" t="s">
        <v>113</v>
      </c>
      <c r="CU16" s="4" t="s">
        <v>112</v>
      </c>
      <c r="CV16" s="4" t="s">
        <v>112</v>
      </c>
      <c r="CW16" s="4" t="s">
        <v>113</v>
      </c>
      <c r="CX16" s="4" t="s">
        <v>113</v>
      </c>
      <c r="CY16" s="4"/>
      <c r="CZ16" s="4"/>
      <c r="DA16" s="4"/>
      <c r="DB16" s="4"/>
      <c r="DC16" s="4"/>
      <c r="DD16" s="4"/>
    </row>
    <row r="19" spans="1:109" ht="15.75" customHeight="1" x14ac:dyDescent="0.15">
      <c r="A19" s="4" t="s">
        <v>0</v>
      </c>
      <c r="B19" s="4" t="s">
        <v>758</v>
      </c>
      <c r="C19" s="4" t="s">
        <v>759</v>
      </c>
      <c r="D19" s="4" t="s">
        <v>760</v>
      </c>
      <c r="E19" s="4" t="s">
        <v>761</v>
      </c>
      <c r="F19" s="4" t="s">
        <v>762</v>
      </c>
      <c r="G19" s="4" t="s">
        <v>763</v>
      </c>
      <c r="H19" s="4" t="s">
        <v>764</v>
      </c>
      <c r="I19" s="4" t="s">
        <v>765</v>
      </c>
      <c r="J19" s="4" t="s">
        <v>766</v>
      </c>
      <c r="K19" s="4" t="s">
        <v>767</v>
      </c>
      <c r="L19" s="4" t="s">
        <v>768</v>
      </c>
      <c r="M19" s="4" t="s">
        <v>769</v>
      </c>
      <c r="N19" s="4" t="s">
        <v>770</v>
      </c>
      <c r="O19" s="4" t="s">
        <v>771</v>
      </c>
      <c r="P19" s="4" t="s">
        <v>772</v>
      </c>
      <c r="Q19" s="4" t="s">
        <v>773</v>
      </c>
      <c r="R19" s="4" t="s">
        <v>774</v>
      </c>
      <c r="S19" s="4" t="s">
        <v>775</v>
      </c>
      <c r="T19" s="4" t="s">
        <v>776</v>
      </c>
      <c r="U19" s="4" t="s">
        <v>777</v>
      </c>
      <c r="V19" s="4" t="s">
        <v>778</v>
      </c>
      <c r="W19" s="4" t="s">
        <v>779</v>
      </c>
      <c r="X19" s="4" t="s">
        <v>780</v>
      </c>
      <c r="Y19" s="4" t="s">
        <v>781</v>
      </c>
      <c r="Z19" s="4" t="s">
        <v>782</v>
      </c>
      <c r="AA19" s="4" t="s">
        <v>783</v>
      </c>
      <c r="AB19" s="4" t="s">
        <v>784</v>
      </c>
      <c r="AC19" s="4" t="s">
        <v>785</v>
      </c>
      <c r="AD19" s="4" t="s">
        <v>786</v>
      </c>
      <c r="AE19" s="4" t="s">
        <v>787</v>
      </c>
      <c r="AF19" s="4" t="s">
        <v>788</v>
      </c>
      <c r="AG19" s="4" t="s">
        <v>789</v>
      </c>
      <c r="AH19" s="4" t="s">
        <v>790</v>
      </c>
      <c r="AI19" s="4" t="s">
        <v>791</v>
      </c>
      <c r="AJ19" s="4" t="s">
        <v>792</v>
      </c>
      <c r="AK19" s="4" t="s">
        <v>793</v>
      </c>
      <c r="AL19" s="4" t="s">
        <v>794</v>
      </c>
      <c r="AM19" s="4" t="s">
        <v>795</v>
      </c>
      <c r="AN19" s="4" t="s">
        <v>796</v>
      </c>
      <c r="AO19" s="4" t="s">
        <v>797</v>
      </c>
      <c r="AP19" s="4" t="s">
        <v>798</v>
      </c>
      <c r="AQ19" s="4" t="s">
        <v>799</v>
      </c>
      <c r="AR19" s="4" t="s">
        <v>800</v>
      </c>
      <c r="AS19" s="4" t="s">
        <v>801</v>
      </c>
      <c r="AT19" s="4" t="s">
        <v>802</v>
      </c>
      <c r="AU19" s="4" t="s">
        <v>803</v>
      </c>
      <c r="AV19" s="4" t="s">
        <v>804</v>
      </c>
      <c r="AW19" s="4" t="s">
        <v>805</v>
      </c>
      <c r="AX19" s="4" t="s">
        <v>806</v>
      </c>
      <c r="AY19" s="4" t="s">
        <v>807</v>
      </c>
      <c r="AZ19" s="4" t="s">
        <v>808</v>
      </c>
      <c r="BA19" s="4" t="s">
        <v>809</v>
      </c>
      <c r="BB19" s="4" t="s">
        <v>810</v>
      </c>
      <c r="BC19" s="4" t="s">
        <v>811</v>
      </c>
      <c r="BD19" s="4" t="s">
        <v>812</v>
      </c>
      <c r="BE19" s="4" t="s">
        <v>813</v>
      </c>
      <c r="BF19" s="4" t="s">
        <v>814</v>
      </c>
      <c r="BG19" s="4" t="s">
        <v>815</v>
      </c>
      <c r="BH19" s="4" t="s">
        <v>816</v>
      </c>
      <c r="BI19" s="4" t="s">
        <v>817</v>
      </c>
      <c r="BJ19" s="4" t="s">
        <v>818</v>
      </c>
      <c r="BK19" s="4" t="s">
        <v>819</v>
      </c>
      <c r="BL19" s="4" t="s">
        <v>820</v>
      </c>
      <c r="BM19" s="4" t="s">
        <v>821</v>
      </c>
      <c r="BN19" s="4" t="s">
        <v>822</v>
      </c>
      <c r="BO19" s="4" t="s">
        <v>823</v>
      </c>
      <c r="BP19" s="4" t="s">
        <v>824</v>
      </c>
      <c r="BQ19" s="4" t="s">
        <v>825</v>
      </c>
      <c r="BR19" s="4" t="s">
        <v>826</v>
      </c>
      <c r="BS19" s="4" t="s">
        <v>827</v>
      </c>
      <c r="BT19" s="4" t="s">
        <v>828</v>
      </c>
      <c r="BU19" s="4" t="s">
        <v>829</v>
      </c>
      <c r="BV19" s="4" t="s">
        <v>830</v>
      </c>
      <c r="BW19" s="4" t="s">
        <v>831</v>
      </c>
      <c r="BX19" s="4" t="s">
        <v>832</v>
      </c>
      <c r="BY19" s="4" t="s">
        <v>833</v>
      </c>
      <c r="BZ19" s="4" t="s">
        <v>834</v>
      </c>
      <c r="CA19" s="4" t="s">
        <v>835</v>
      </c>
      <c r="CB19" s="4" t="s">
        <v>836</v>
      </c>
      <c r="CC19" s="4" t="s">
        <v>837</v>
      </c>
      <c r="CD19" s="4" t="s">
        <v>838</v>
      </c>
      <c r="CE19" s="4" t="s">
        <v>839</v>
      </c>
      <c r="CF19" s="4" t="s">
        <v>840</v>
      </c>
      <c r="CG19" s="4" t="s">
        <v>841</v>
      </c>
      <c r="CH19" s="4" t="s">
        <v>842</v>
      </c>
      <c r="CI19" s="4" t="s">
        <v>843</v>
      </c>
      <c r="CJ19" s="4"/>
      <c r="CK19" s="4"/>
      <c r="CL19" s="4"/>
      <c r="CM19" s="4"/>
      <c r="CN19" s="4"/>
      <c r="CO19" s="4"/>
    </row>
    <row r="20" spans="1:109" ht="15.75" customHeight="1" x14ac:dyDescent="0.15">
      <c r="A20" s="5">
        <v>45385.3114627662</v>
      </c>
      <c r="B20" s="4"/>
      <c r="C20" s="4" t="s">
        <v>112</v>
      </c>
      <c r="D20" s="4" t="s">
        <v>112</v>
      </c>
      <c r="E20" s="4" t="s">
        <v>112</v>
      </c>
      <c r="F20" s="4" t="s">
        <v>112</v>
      </c>
      <c r="G20" s="4" t="s">
        <v>112</v>
      </c>
      <c r="H20" s="4" t="s">
        <v>112</v>
      </c>
      <c r="I20" s="4" t="s">
        <v>112</v>
      </c>
      <c r="J20" s="4"/>
      <c r="K20" s="4" t="s">
        <v>113</v>
      </c>
      <c r="L20" s="4" t="s">
        <v>112</v>
      </c>
      <c r="M20" s="4" t="s">
        <v>112</v>
      </c>
      <c r="N20" s="4" t="s">
        <v>112</v>
      </c>
      <c r="O20" s="4" t="s">
        <v>112</v>
      </c>
      <c r="P20" s="4" t="s">
        <v>113</v>
      </c>
      <c r="Q20" s="4" t="s">
        <v>112</v>
      </c>
      <c r="R20" s="4" t="s">
        <v>114</v>
      </c>
      <c r="S20" s="4"/>
      <c r="T20" s="4" t="s">
        <v>112</v>
      </c>
      <c r="U20" s="4" t="s">
        <v>114</v>
      </c>
      <c r="V20" s="4" t="s">
        <v>116</v>
      </c>
      <c r="W20" s="4" t="s">
        <v>114</v>
      </c>
      <c r="X20" s="4" t="s">
        <v>116</v>
      </c>
      <c r="Y20" s="4" t="s">
        <v>116</v>
      </c>
      <c r="Z20" s="4" t="s">
        <v>113</v>
      </c>
      <c r="AA20" s="4" t="s">
        <v>113</v>
      </c>
      <c r="AB20" s="4" t="s">
        <v>234</v>
      </c>
      <c r="AC20" s="4" t="s">
        <v>113</v>
      </c>
      <c r="AD20" s="4"/>
      <c r="AE20" s="4" t="s">
        <v>113</v>
      </c>
      <c r="AF20" s="4" t="s">
        <v>112</v>
      </c>
      <c r="AG20" s="4" t="s">
        <v>112</v>
      </c>
      <c r="AH20" s="4" t="s">
        <v>113</v>
      </c>
      <c r="AI20" s="4" t="s">
        <v>112</v>
      </c>
      <c r="AJ20" s="4"/>
      <c r="AK20" s="4" t="s">
        <v>112</v>
      </c>
      <c r="AL20" s="4" t="s">
        <v>114</v>
      </c>
      <c r="AM20" s="4" t="s">
        <v>112</v>
      </c>
      <c r="AN20" s="4" t="s">
        <v>112</v>
      </c>
      <c r="AO20" s="4" t="s">
        <v>114</v>
      </c>
      <c r="AP20" s="4" t="s">
        <v>114</v>
      </c>
      <c r="AQ20" s="4" t="s">
        <v>114</v>
      </c>
      <c r="AR20" s="4" t="s">
        <v>112</v>
      </c>
      <c r="AS20" s="4" t="s">
        <v>112</v>
      </c>
      <c r="AT20" s="4" t="s">
        <v>114</v>
      </c>
      <c r="AU20" s="4"/>
      <c r="AV20" s="4" t="s">
        <v>112</v>
      </c>
      <c r="AW20" s="4" t="s">
        <v>113</v>
      </c>
      <c r="AX20" s="4" t="s">
        <v>112</v>
      </c>
      <c r="AY20" s="4" t="s">
        <v>112</v>
      </c>
      <c r="AZ20" s="4" t="s">
        <v>114</v>
      </c>
      <c r="BA20" s="4" t="s">
        <v>112</v>
      </c>
      <c r="BB20" s="4" t="s">
        <v>112</v>
      </c>
      <c r="BC20" s="4" t="s">
        <v>112</v>
      </c>
      <c r="BD20" s="4" t="s">
        <v>112</v>
      </c>
      <c r="BE20" s="4" t="s">
        <v>233</v>
      </c>
      <c r="BF20" s="4"/>
      <c r="BG20" s="4" t="s">
        <v>112</v>
      </c>
      <c r="BH20" s="4" t="s">
        <v>112</v>
      </c>
      <c r="BI20" s="4" t="s">
        <v>112</v>
      </c>
      <c r="BJ20" s="4" t="s">
        <v>112</v>
      </c>
      <c r="BK20" s="4" t="s">
        <v>112</v>
      </c>
      <c r="BL20" s="4" t="s">
        <v>112</v>
      </c>
      <c r="BM20" s="4" t="s">
        <v>112</v>
      </c>
      <c r="BN20" s="4" t="s">
        <v>112</v>
      </c>
      <c r="BO20" s="4"/>
      <c r="BP20" s="4" t="s">
        <v>112</v>
      </c>
      <c r="BQ20" s="4" t="s">
        <v>112</v>
      </c>
      <c r="BR20" s="4" t="s">
        <v>112</v>
      </c>
      <c r="BS20" s="4" t="s">
        <v>112</v>
      </c>
      <c r="BT20" s="4" t="s">
        <v>112</v>
      </c>
      <c r="BU20" s="4" t="s">
        <v>112</v>
      </c>
      <c r="BV20" s="4" t="s">
        <v>112</v>
      </c>
      <c r="BW20" s="4" t="s">
        <v>112</v>
      </c>
      <c r="BX20" s="4"/>
      <c r="BY20" s="4" t="s">
        <v>112</v>
      </c>
      <c r="BZ20" s="4" t="s">
        <v>112</v>
      </c>
      <c r="CA20" s="4" t="s">
        <v>112</v>
      </c>
      <c r="CB20" s="4" t="s">
        <v>112</v>
      </c>
      <c r="CC20" s="4" t="s">
        <v>112</v>
      </c>
      <c r="CD20" s="4" t="s">
        <v>113</v>
      </c>
      <c r="CE20" s="4"/>
      <c r="CF20" s="4" t="s">
        <v>112</v>
      </c>
      <c r="CG20" s="4" t="s">
        <v>113</v>
      </c>
      <c r="CH20" s="4" t="s">
        <v>233</v>
      </c>
      <c r="CI20" s="4" t="s">
        <v>112</v>
      </c>
      <c r="CJ20" s="4"/>
      <c r="CK20" s="4"/>
      <c r="CL20" s="4"/>
      <c r="CM20" s="4"/>
      <c r="CN20" s="4"/>
      <c r="CO20" s="4"/>
    </row>
    <row r="21" spans="1:109" ht="15.75" customHeight="1" x14ac:dyDescent="0.15">
      <c r="A21" s="4" t="s">
        <v>0</v>
      </c>
      <c r="B21" s="4" t="s">
        <v>844</v>
      </c>
      <c r="C21" s="4" t="s">
        <v>845</v>
      </c>
      <c r="D21" s="4" t="s">
        <v>846</v>
      </c>
      <c r="E21" s="4" t="s">
        <v>847</v>
      </c>
      <c r="F21" s="4" t="s">
        <v>848</v>
      </c>
      <c r="G21" s="4" t="s">
        <v>849</v>
      </c>
      <c r="H21" s="4" t="s">
        <v>850</v>
      </c>
      <c r="I21" s="4" t="s">
        <v>851</v>
      </c>
      <c r="J21" s="4" t="s">
        <v>852</v>
      </c>
      <c r="K21" s="4" t="s">
        <v>853</v>
      </c>
      <c r="L21" s="4" t="s">
        <v>854</v>
      </c>
      <c r="M21" s="4" t="s">
        <v>855</v>
      </c>
      <c r="N21" s="4" t="s">
        <v>856</v>
      </c>
      <c r="O21" s="4" t="s">
        <v>857</v>
      </c>
      <c r="P21" s="4" t="s">
        <v>858</v>
      </c>
      <c r="Q21" s="4" t="s">
        <v>859</v>
      </c>
      <c r="R21" s="4" t="s">
        <v>860</v>
      </c>
      <c r="S21" s="4" t="s">
        <v>861</v>
      </c>
      <c r="T21" s="4" t="s">
        <v>862</v>
      </c>
      <c r="U21" s="4" t="s">
        <v>863</v>
      </c>
      <c r="V21" s="4" t="s">
        <v>864</v>
      </c>
      <c r="W21" s="4" t="s">
        <v>865</v>
      </c>
      <c r="X21" s="4" t="s">
        <v>866</v>
      </c>
      <c r="Y21" s="4" t="s">
        <v>867</v>
      </c>
      <c r="Z21" s="4" t="s">
        <v>868</v>
      </c>
      <c r="AA21" s="4" t="s">
        <v>869</v>
      </c>
      <c r="AB21" s="4" t="s">
        <v>870</v>
      </c>
      <c r="AC21" s="4" t="s">
        <v>871</v>
      </c>
      <c r="AD21" s="4" t="s">
        <v>872</v>
      </c>
      <c r="AE21" s="4" t="s">
        <v>873</v>
      </c>
      <c r="AF21" s="4" t="s">
        <v>874</v>
      </c>
      <c r="AG21" s="4" t="s">
        <v>875</v>
      </c>
      <c r="AH21" s="4" t="s">
        <v>876</v>
      </c>
      <c r="AI21" s="4" t="s">
        <v>877</v>
      </c>
      <c r="AJ21" s="4" t="s">
        <v>878</v>
      </c>
      <c r="AK21" s="4" t="s">
        <v>879</v>
      </c>
      <c r="AL21" s="4" t="s">
        <v>880</v>
      </c>
      <c r="AM21" s="4" t="s">
        <v>881</v>
      </c>
      <c r="AN21" s="4" t="s">
        <v>882</v>
      </c>
      <c r="AO21" s="4" t="s">
        <v>883</v>
      </c>
      <c r="AP21" s="4" t="s">
        <v>884</v>
      </c>
      <c r="AQ21" s="4" t="s">
        <v>885</v>
      </c>
      <c r="AR21" s="4" t="s">
        <v>886</v>
      </c>
      <c r="AS21" s="4" t="s">
        <v>887</v>
      </c>
      <c r="AT21" s="4" t="s">
        <v>888</v>
      </c>
      <c r="AU21" s="4" t="s">
        <v>889</v>
      </c>
      <c r="AV21" s="4" t="s">
        <v>890</v>
      </c>
      <c r="AW21" s="4" t="s">
        <v>891</v>
      </c>
      <c r="AX21" s="4" t="s">
        <v>892</v>
      </c>
      <c r="AY21" s="4" t="s">
        <v>893</v>
      </c>
      <c r="AZ21" s="4" t="s">
        <v>894</v>
      </c>
      <c r="BA21" s="4" t="s">
        <v>895</v>
      </c>
      <c r="BB21" s="4" t="s">
        <v>896</v>
      </c>
      <c r="BC21" s="4" t="s">
        <v>897</v>
      </c>
      <c r="BD21" s="4" t="s">
        <v>898</v>
      </c>
      <c r="BE21" s="4" t="s">
        <v>899</v>
      </c>
      <c r="BF21" s="4" t="s">
        <v>900</v>
      </c>
      <c r="BG21" s="4" t="s">
        <v>901</v>
      </c>
      <c r="BH21" s="4" t="s">
        <v>902</v>
      </c>
      <c r="BI21" s="4" t="s">
        <v>903</v>
      </c>
      <c r="BJ21" s="4" t="s">
        <v>904</v>
      </c>
      <c r="BK21" s="4" t="s">
        <v>905</v>
      </c>
      <c r="BL21" s="4" t="s">
        <v>906</v>
      </c>
      <c r="BM21" s="4" t="s">
        <v>907</v>
      </c>
      <c r="BN21" s="4" t="s">
        <v>908</v>
      </c>
      <c r="BO21" s="4" t="s">
        <v>909</v>
      </c>
      <c r="BP21" s="4" t="s">
        <v>910</v>
      </c>
      <c r="BQ21" s="4" t="s">
        <v>911</v>
      </c>
      <c r="BR21" s="4" t="s">
        <v>912</v>
      </c>
      <c r="BS21" s="4" t="s">
        <v>913</v>
      </c>
      <c r="BT21" s="4" t="s">
        <v>914</v>
      </c>
      <c r="BU21" s="4" t="s">
        <v>915</v>
      </c>
      <c r="BV21" s="4" t="s">
        <v>916</v>
      </c>
      <c r="BW21" s="4" t="s">
        <v>917</v>
      </c>
      <c r="BX21" s="4" t="s">
        <v>918</v>
      </c>
      <c r="BY21" s="4" t="s">
        <v>919</v>
      </c>
      <c r="BZ21" s="4" t="s">
        <v>920</v>
      </c>
      <c r="CA21" s="4" t="s">
        <v>921</v>
      </c>
      <c r="CB21" s="4" t="s">
        <v>922</v>
      </c>
      <c r="CC21" s="4" t="s">
        <v>923</v>
      </c>
      <c r="CD21" s="4" t="s">
        <v>924</v>
      </c>
      <c r="CE21" s="4" t="s">
        <v>925</v>
      </c>
      <c r="CF21" s="4" t="s">
        <v>926</v>
      </c>
      <c r="CG21" s="4" t="s">
        <v>927</v>
      </c>
      <c r="CH21" s="4" t="s">
        <v>928</v>
      </c>
      <c r="CI21" s="4" t="s">
        <v>929</v>
      </c>
      <c r="CJ21" s="4" t="s">
        <v>930</v>
      </c>
      <c r="CK21" s="4" t="s">
        <v>931</v>
      </c>
      <c r="CL21" s="4" t="s">
        <v>932</v>
      </c>
      <c r="CM21" s="4" t="s">
        <v>933</v>
      </c>
      <c r="CN21" s="4" t="s">
        <v>934</v>
      </c>
      <c r="CO21" s="4" t="s">
        <v>935</v>
      </c>
      <c r="CP21" s="4" t="s">
        <v>936</v>
      </c>
      <c r="CQ21" s="4" t="s">
        <v>937</v>
      </c>
      <c r="CR21" s="4" t="s">
        <v>938</v>
      </c>
      <c r="CS21" s="4" t="s">
        <v>939</v>
      </c>
      <c r="CT21" s="4" t="s">
        <v>940</v>
      </c>
      <c r="CU21" s="4" t="s">
        <v>941</v>
      </c>
      <c r="CV21" s="4" t="s">
        <v>942</v>
      </c>
      <c r="CW21" s="4" t="s">
        <v>943</v>
      </c>
      <c r="CX21" s="4" t="s">
        <v>944</v>
      </c>
      <c r="CY21" s="4" t="s">
        <v>945</v>
      </c>
      <c r="CZ21" s="4"/>
      <c r="DA21" s="4"/>
      <c r="DB21" s="4"/>
      <c r="DC21" s="4"/>
      <c r="DD21" s="4"/>
      <c r="DE21" s="4"/>
    </row>
    <row r="22" spans="1:109" ht="15.75" customHeight="1" x14ac:dyDescent="0.15">
      <c r="A22" s="5">
        <v>45385.814434502317</v>
      </c>
      <c r="B22" s="4"/>
      <c r="C22" s="4" t="s">
        <v>112</v>
      </c>
      <c r="D22" s="4" t="s">
        <v>112</v>
      </c>
      <c r="E22" s="4" t="s">
        <v>112</v>
      </c>
      <c r="F22" s="4" t="s">
        <v>112</v>
      </c>
      <c r="G22" s="4" t="s">
        <v>112</v>
      </c>
      <c r="H22" s="4" t="s">
        <v>112</v>
      </c>
      <c r="I22" s="4" t="s">
        <v>112</v>
      </c>
      <c r="J22" s="4" t="s">
        <v>112</v>
      </c>
      <c r="K22" s="4" t="s">
        <v>112</v>
      </c>
      <c r="L22" s="4" t="s">
        <v>112</v>
      </c>
      <c r="M22" s="4"/>
      <c r="N22" s="4" t="s">
        <v>112</v>
      </c>
      <c r="O22" s="4" t="s">
        <v>112</v>
      </c>
      <c r="P22" s="4" t="s">
        <v>233</v>
      </c>
      <c r="Q22" s="4" t="s">
        <v>114</v>
      </c>
      <c r="R22" s="4" t="s">
        <v>112</v>
      </c>
      <c r="S22" s="4" t="s">
        <v>112</v>
      </c>
      <c r="T22" s="4" t="s">
        <v>112</v>
      </c>
      <c r="U22" s="4" t="s">
        <v>112</v>
      </c>
      <c r="V22" s="4" t="s">
        <v>112</v>
      </c>
      <c r="W22" s="4" t="s">
        <v>112</v>
      </c>
      <c r="X22" s="4"/>
      <c r="Y22" s="4" t="s">
        <v>112</v>
      </c>
      <c r="Z22" s="4" t="s">
        <v>114</v>
      </c>
      <c r="AA22" s="4" t="s">
        <v>112</v>
      </c>
      <c r="AB22" s="4" t="s">
        <v>112</v>
      </c>
      <c r="AC22" s="4" t="s">
        <v>112</v>
      </c>
      <c r="AD22" s="4" t="s">
        <v>114</v>
      </c>
      <c r="AE22" s="4" t="s">
        <v>112</v>
      </c>
      <c r="AF22" s="4" t="s">
        <v>113</v>
      </c>
      <c r="AG22" s="4" t="s">
        <v>114</v>
      </c>
      <c r="AH22" s="4" t="s">
        <v>112</v>
      </c>
      <c r="AI22" s="4"/>
      <c r="AJ22" s="4" t="s">
        <v>113</v>
      </c>
      <c r="AK22" s="4" t="s">
        <v>112</v>
      </c>
      <c r="AL22" s="4" t="s">
        <v>112</v>
      </c>
      <c r="AM22" s="4" t="s">
        <v>112</v>
      </c>
      <c r="AN22" s="4" t="s">
        <v>112</v>
      </c>
      <c r="AO22" s="4" t="s">
        <v>112</v>
      </c>
      <c r="AP22" s="4" t="s">
        <v>112</v>
      </c>
      <c r="AQ22" s="4"/>
      <c r="AR22" s="4" t="s">
        <v>116</v>
      </c>
      <c r="AS22" s="4" t="s">
        <v>112</v>
      </c>
      <c r="AT22" s="4" t="s">
        <v>112</v>
      </c>
      <c r="AU22" s="4" t="s">
        <v>112</v>
      </c>
      <c r="AV22" s="4" t="s">
        <v>112</v>
      </c>
      <c r="AW22" s="4" t="s">
        <v>112</v>
      </c>
      <c r="AX22" s="4" t="s">
        <v>116</v>
      </c>
      <c r="AY22" s="4" t="s">
        <v>112</v>
      </c>
      <c r="AZ22" s="4" t="s">
        <v>113</v>
      </c>
      <c r="BA22" s="4" t="s">
        <v>112</v>
      </c>
      <c r="BB22" s="4"/>
      <c r="BC22" s="4" t="s">
        <v>112</v>
      </c>
      <c r="BD22" s="4" t="s">
        <v>112</v>
      </c>
      <c r="BE22" s="4" t="s">
        <v>112</v>
      </c>
      <c r="BF22" s="4" t="s">
        <v>112</v>
      </c>
      <c r="BG22" s="4" t="s">
        <v>114</v>
      </c>
      <c r="BH22" s="4" t="s">
        <v>112</v>
      </c>
      <c r="BI22" s="4"/>
      <c r="BJ22" s="4" t="s">
        <v>112</v>
      </c>
      <c r="BK22" s="4" t="s">
        <v>112</v>
      </c>
      <c r="BL22" s="4" t="s">
        <v>112</v>
      </c>
      <c r="BM22" s="4" t="s">
        <v>114</v>
      </c>
      <c r="BN22" s="4" t="s">
        <v>112</v>
      </c>
      <c r="BO22" s="4" t="s">
        <v>112</v>
      </c>
      <c r="BP22" s="4" t="s">
        <v>112</v>
      </c>
      <c r="BQ22" s="4" t="s">
        <v>234</v>
      </c>
      <c r="BR22" s="4" t="s">
        <v>112</v>
      </c>
      <c r="BS22" s="4" t="s">
        <v>112</v>
      </c>
      <c r="BT22" s="4"/>
      <c r="BU22" s="4" t="s">
        <v>112</v>
      </c>
      <c r="BV22" s="4" t="s">
        <v>112</v>
      </c>
      <c r="BW22" s="4" t="s">
        <v>112</v>
      </c>
      <c r="BX22" s="4" t="s">
        <v>112</v>
      </c>
      <c r="BY22" s="4" t="s">
        <v>112</v>
      </c>
      <c r="BZ22" s="4" t="s">
        <v>112</v>
      </c>
      <c r="CA22" s="4" t="s">
        <v>112</v>
      </c>
      <c r="CB22" s="4" t="s">
        <v>112</v>
      </c>
      <c r="CC22" s="4" t="s">
        <v>112</v>
      </c>
      <c r="CD22" s="4" t="s">
        <v>112</v>
      </c>
      <c r="CE22" s="4"/>
      <c r="CF22" s="4" t="s">
        <v>116</v>
      </c>
      <c r="CG22" s="4" t="s">
        <v>112</v>
      </c>
      <c r="CH22" s="4" t="s">
        <v>112</v>
      </c>
      <c r="CI22" s="4" t="s">
        <v>112</v>
      </c>
      <c r="CJ22" s="4" t="s">
        <v>112</v>
      </c>
      <c r="CK22" s="4" t="s">
        <v>112</v>
      </c>
      <c r="CL22" s="4" t="s">
        <v>112</v>
      </c>
      <c r="CM22" s="4" t="s">
        <v>112</v>
      </c>
      <c r="CN22" s="4" t="s">
        <v>112</v>
      </c>
      <c r="CO22" s="4"/>
      <c r="CP22" s="4" t="s">
        <v>112</v>
      </c>
      <c r="CQ22" s="4" t="s">
        <v>116</v>
      </c>
      <c r="CR22" s="4" t="s">
        <v>112</v>
      </c>
      <c r="CS22" s="4" t="s">
        <v>112</v>
      </c>
      <c r="CT22" s="4" t="s">
        <v>112</v>
      </c>
      <c r="CU22" s="4" t="s">
        <v>112</v>
      </c>
      <c r="CV22" s="4" t="s">
        <v>112</v>
      </c>
      <c r="CW22" s="4" t="s">
        <v>112</v>
      </c>
      <c r="CX22" s="4" t="s">
        <v>114</v>
      </c>
      <c r="CY22" s="4" t="s">
        <v>114</v>
      </c>
      <c r="CZ22" s="4"/>
      <c r="DA22" s="4"/>
      <c r="DB22" s="4"/>
      <c r="DC22" s="4"/>
      <c r="DD22" s="4"/>
      <c r="DE22" s="4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Auswertung</vt:lpstr>
      <vt:lpstr>Rohdaten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Ozan Haase</cp:lastModifiedBy>
  <dcterms:created xsi:type="dcterms:W3CDTF">2024-04-26T09:05:34Z</dcterms:created>
  <dcterms:modified xsi:type="dcterms:W3CDTF">2024-11-08T12:15:03Z</dcterms:modified>
</cp:coreProperties>
</file>